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P:\CBC-ME\CM-Financial\CBC 24-25\Contract Forms\"/>
    </mc:Choice>
  </mc:AlternateContent>
  <xr:revisionPtr revIDLastSave="0" documentId="13_ncr:1_{72090FA9-6C52-47DC-B609-A7A56A73DDEF}" xr6:coauthVersionLast="47" xr6:coauthVersionMax="47" xr10:uidLastSave="{00000000-0000-0000-0000-000000000000}"/>
  <bookViews>
    <workbookView xWindow="28680" yWindow="0" windowWidth="29040" windowHeight="15720" xr2:uid="{6CDCA2BD-854F-9648-8A85-3A33F6A756DD}"/>
  </bookViews>
  <sheets>
    <sheet name="CCA Maternity-Dependent Only" sheetId="15" r:id="rId1"/>
    <sheet name="CCA Maternity - Infant-Toddler" sheetId="16" r:id="rId2"/>
    <sheet name="CCA Maternity-Child Over Age 3 " sheetId="18" r:id="rId3"/>
    <sheet name="CCA (Completed Example)" sheetId="19" r:id="rId4"/>
    <sheet name="Infant-Todd (Completed Example)" sheetId="20" r:id="rId5"/>
    <sheet name="Data Sheet" sheetId="7" state="hidden" r:id="rId6"/>
  </sheets>
  <definedNames>
    <definedName name="_xlnm.Print_Area" localSheetId="3">'CCA (Completed Example)'!$A$1:$I$87</definedName>
    <definedName name="_xlnm.Print_Area" localSheetId="1">'CCA Maternity - Infant-Toddler'!$A$1:$I$47</definedName>
    <definedName name="_xlnm.Print_Area" localSheetId="2">'CCA Maternity-Child Over Age 3 '!$A$1:$I$46</definedName>
    <definedName name="_xlnm.Print_Area" localSheetId="0">'CCA Maternity-Dependent Only'!$A$1:$I$88</definedName>
    <definedName name="_xlnm.Print_Area" localSheetId="4">'Infant-Todd (Completed Example)'!$A$1:$I$47</definedName>
    <definedName name="_xlnm.Print_Titles" localSheetId="3">'CCA (Completed Example)'!$1:$8</definedName>
    <definedName name="_xlnm.Print_Titles" localSheetId="1">'CCA Maternity - Infant-Toddler'!$1:$8</definedName>
    <definedName name="_xlnm.Print_Titles" localSheetId="2">'CCA Maternity-Child Over Age 3 '!$1:$8</definedName>
    <definedName name="_xlnm.Print_Titles" localSheetId="0">'CCA Maternity-Dependent Only'!$1:$8</definedName>
    <definedName name="_xlnm.Print_Titles" localSheetId="4">'Infant-Todd (Completed Example)'!$1:$8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20" l="1"/>
  <c r="M37" i="19"/>
  <c r="M36" i="19"/>
  <c r="M35" i="19"/>
  <c r="M34" i="19"/>
  <c r="M33" i="19"/>
  <c r="M32" i="19"/>
  <c r="L38" i="19"/>
  <c r="L37" i="19"/>
  <c r="L36" i="19"/>
  <c r="L35" i="19"/>
  <c r="L34" i="19"/>
  <c r="L33" i="19"/>
  <c r="L32" i="19"/>
  <c r="L42" i="15"/>
  <c r="L41" i="15"/>
  <c r="L40" i="15"/>
  <c r="L39" i="15"/>
  <c r="L38" i="15"/>
  <c r="L37" i="15"/>
  <c r="L36" i="15"/>
  <c r="C76" i="15" l="1"/>
  <c r="G3" i="18"/>
  <c r="B4" i="18"/>
  <c r="I31" i="18"/>
  <c r="H31" i="18"/>
  <c r="G31" i="18"/>
  <c r="F31" i="18"/>
  <c r="E31" i="18"/>
  <c r="D31" i="18"/>
  <c r="C31" i="18"/>
  <c r="I36" i="16"/>
  <c r="H36" i="16"/>
  <c r="G36" i="16"/>
  <c r="F36" i="16"/>
  <c r="E36" i="16"/>
  <c r="E32" i="16"/>
  <c r="D36" i="16"/>
  <c r="C36" i="16"/>
  <c r="I32" i="16"/>
  <c r="D32" i="16"/>
  <c r="B3" i="18"/>
  <c r="B3" i="16"/>
  <c r="D24" i="16"/>
  <c r="I24" i="16" s="1"/>
  <c r="D23" i="16"/>
  <c r="I23" i="16" s="1"/>
  <c r="D15" i="16"/>
  <c r="I15" i="16" s="1"/>
  <c r="D23" i="18"/>
  <c r="I23" i="18" s="1"/>
  <c r="D22" i="18"/>
  <c r="I22" i="18" s="1"/>
  <c r="D14" i="18"/>
  <c r="I14" i="18" s="1"/>
  <c r="D24" i="20"/>
  <c r="I24" i="20" s="1"/>
  <c r="D23" i="20"/>
  <c r="I23" i="20" s="1"/>
  <c r="D15" i="20"/>
  <c r="I15" i="20" s="1"/>
  <c r="I29" i="20" l="1"/>
  <c r="H28" i="20"/>
  <c r="H30" i="20" s="1"/>
  <c r="H32" i="20" s="1"/>
  <c r="G28" i="20"/>
  <c r="G30" i="20" s="1"/>
  <c r="G32" i="20" s="1"/>
  <c r="F28" i="20"/>
  <c r="F30" i="20" s="1"/>
  <c r="F32" i="20" s="1"/>
  <c r="E28" i="20"/>
  <c r="E30" i="20" s="1"/>
  <c r="E32" i="20" s="1"/>
  <c r="C28" i="20"/>
  <c r="C30" i="20" s="1"/>
  <c r="I27" i="20"/>
  <c r="I26" i="20"/>
  <c r="I25" i="20"/>
  <c r="I21" i="20"/>
  <c r="I20" i="20"/>
  <c r="I19" i="20"/>
  <c r="I18" i="20"/>
  <c r="I17" i="20"/>
  <c r="I16" i="20"/>
  <c r="D14" i="20"/>
  <c r="I14" i="20" s="1"/>
  <c r="D13" i="20"/>
  <c r="I13" i="20" s="1"/>
  <c r="D12" i="20"/>
  <c r="I12" i="20" s="1"/>
  <c r="D11" i="20"/>
  <c r="I11" i="20" s="1"/>
  <c r="D10" i="20"/>
  <c r="I10" i="20" s="1"/>
  <c r="I65" i="19"/>
  <c r="F64" i="19"/>
  <c r="F66" i="19" s="1"/>
  <c r="F68" i="19" s="1"/>
  <c r="C64" i="19"/>
  <c r="C66" i="19" s="1"/>
  <c r="C68" i="19" s="1"/>
  <c r="I62" i="19"/>
  <c r="I61" i="19"/>
  <c r="I60" i="19"/>
  <c r="I59" i="19"/>
  <c r="I58" i="19"/>
  <c r="I57" i="19"/>
  <c r="I56" i="19"/>
  <c r="I55" i="19"/>
  <c r="I54" i="19"/>
  <c r="I53" i="19"/>
  <c r="I52" i="19"/>
  <c r="I51" i="19"/>
  <c r="I50" i="19"/>
  <c r="I48" i="19"/>
  <c r="I47" i="19"/>
  <c r="I44" i="19"/>
  <c r="I43" i="19"/>
  <c r="I42" i="19"/>
  <c r="I41" i="19"/>
  <c r="I40" i="19"/>
  <c r="I39" i="19"/>
  <c r="I38" i="19"/>
  <c r="I37" i="19"/>
  <c r="I36" i="19"/>
  <c r="I35" i="19"/>
  <c r="I33" i="19"/>
  <c r="I32" i="19"/>
  <c r="I31" i="19"/>
  <c r="I30" i="19"/>
  <c r="I29" i="19"/>
  <c r="I27" i="19"/>
  <c r="I26" i="19"/>
  <c r="I25" i="19"/>
  <c r="I24" i="19"/>
  <c r="I23" i="19"/>
  <c r="D22" i="19"/>
  <c r="I22" i="19" s="1"/>
  <c r="D21" i="19"/>
  <c r="I21" i="19" s="1"/>
  <c r="D20" i="19"/>
  <c r="D19" i="19"/>
  <c r="I19" i="19" s="1"/>
  <c r="H18" i="19"/>
  <c r="H64" i="19" s="1"/>
  <c r="H66" i="19" s="1"/>
  <c r="H68" i="19" s="1"/>
  <c r="D17" i="19"/>
  <c r="I17" i="19" s="1"/>
  <c r="G16" i="19"/>
  <c r="G64" i="19" s="1"/>
  <c r="G66" i="19" s="1"/>
  <c r="G68" i="19" s="1"/>
  <c r="E15" i="19"/>
  <c r="E64" i="19" s="1"/>
  <c r="E66" i="19" s="1"/>
  <c r="E68" i="19" s="1"/>
  <c r="D14" i="19"/>
  <c r="I14" i="19" s="1"/>
  <c r="I12" i="19"/>
  <c r="I11" i="19"/>
  <c r="G6" i="18"/>
  <c r="G5" i="18"/>
  <c r="G4" i="18"/>
  <c r="G2" i="18"/>
  <c r="G6" i="16"/>
  <c r="G5" i="16"/>
  <c r="G4" i="16"/>
  <c r="G3" i="16"/>
  <c r="G2" i="16"/>
  <c r="B4" i="16"/>
  <c r="I15" i="19" l="1"/>
  <c r="D64" i="19"/>
  <c r="D66" i="19" s="1"/>
  <c r="D68" i="19" s="1"/>
  <c r="I28" i="20"/>
  <c r="I30" i="20" s="1"/>
  <c r="C36" i="20"/>
  <c r="D36" i="20" s="1"/>
  <c r="D28" i="20"/>
  <c r="D30" i="20" s="1"/>
  <c r="D32" i="20" s="1"/>
  <c r="I32" i="20" s="1"/>
  <c r="C72" i="19"/>
  <c r="C75" i="19"/>
  <c r="I16" i="19"/>
  <c r="I64" i="19" s="1"/>
  <c r="I66" i="19" s="1"/>
  <c r="I68" i="19" s="1"/>
  <c r="I20" i="19"/>
  <c r="I18" i="19"/>
  <c r="I35" i="15"/>
  <c r="I28" i="18"/>
  <c r="H27" i="18"/>
  <c r="H29" i="18" s="1"/>
  <c r="G27" i="18"/>
  <c r="G29" i="18" s="1"/>
  <c r="F27" i="18"/>
  <c r="F29" i="18" s="1"/>
  <c r="E27" i="18"/>
  <c r="E29" i="18" s="1"/>
  <c r="C27" i="18"/>
  <c r="C29" i="18" s="1"/>
  <c r="I26" i="18"/>
  <c r="I25" i="18"/>
  <c r="I24" i="18"/>
  <c r="I20" i="18"/>
  <c r="I19" i="18"/>
  <c r="I18" i="18"/>
  <c r="I17" i="18"/>
  <c r="I16" i="18"/>
  <c r="I15" i="18"/>
  <c r="D13" i="18"/>
  <c r="I13" i="18" s="1"/>
  <c r="D12" i="18"/>
  <c r="I12" i="18" s="1"/>
  <c r="D11" i="18"/>
  <c r="I11" i="18" s="1"/>
  <c r="D10" i="18"/>
  <c r="H28" i="16"/>
  <c r="G28" i="16"/>
  <c r="G30" i="16" s="1"/>
  <c r="G32" i="16" s="1"/>
  <c r="F28" i="16"/>
  <c r="E28" i="16"/>
  <c r="C28" i="16"/>
  <c r="C30" i="16" s="1"/>
  <c r="C32" i="16" s="1"/>
  <c r="I19" i="16"/>
  <c r="I18" i="16"/>
  <c r="D12" i="16"/>
  <c r="I12" i="16" s="1"/>
  <c r="I27" i="16"/>
  <c r="I26" i="16"/>
  <c r="I25" i="16"/>
  <c r="C65" i="15"/>
  <c r="I37" i="15"/>
  <c r="D13" i="16"/>
  <c r="I13" i="16" s="1"/>
  <c r="D14" i="16"/>
  <c r="I14" i="16" s="1"/>
  <c r="I29" i="16"/>
  <c r="I21" i="16"/>
  <c r="I20" i="16"/>
  <c r="I17" i="16"/>
  <c r="I16" i="16"/>
  <c r="D11" i="16"/>
  <c r="I11" i="16" s="1"/>
  <c r="D10" i="16"/>
  <c r="I10" i="16" s="1"/>
  <c r="I60" i="15"/>
  <c r="I59" i="15"/>
  <c r="I42" i="15"/>
  <c r="I30" i="15"/>
  <c r="I24" i="15"/>
  <c r="D37" i="20" l="1"/>
  <c r="D75" i="19"/>
  <c r="D76" i="19" s="1"/>
  <c r="D72" i="19"/>
  <c r="D73" i="19" s="1"/>
  <c r="D27" i="18"/>
  <c r="D29" i="18" s="1"/>
  <c r="I10" i="18"/>
  <c r="I27" i="18" s="1"/>
  <c r="I29" i="18" s="1"/>
  <c r="C35" i="18"/>
  <c r="I28" i="16"/>
  <c r="D28" i="16"/>
  <c r="D30" i="16" s="1"/>
  <c r="H30" i="16"/>
  <c r="H32" i="16" s="1"/>
  <c r="F30" i="16"/>
  <c r="F32" i="16" s="1"/>
  <c r="E30" i="16"/>
  <c r="I53" i="15"/>
  <c r="E36" i="20" l="1"/>
  <c r="E37" i="20" s="1"/>
  <c r="E75" i="19"/>
  <c r="E76" i="19" s="1"/>
  <c r="E72" i="19"/>
  <c r="E73" i="19" s="1"/>
  <c r="D35" i="18"/>
  <c r="D36" i="18" s="1"/>
  <c r="I30" i="16"/>
  <c r="I66" i="15"/>
  <c r="F65" i="15"/>
  <c r="F67" i="15" s="1"/>
  <c r="F69" i="15" s="1"/>
  <c r="I63" i="15"/>
  <c r="I62" i="15"/>
  <c r="I61" i="15"/>
  <c r="I58" i="15"/>
  <c r="I57" i="15"/>
  <c r="I56" i="15"/>
  <c r="I55" i="15"/>
  <c r="I54" i="15"/>
  <c r="I52" i="15"/>
  <c r="I51" i="15"/>
  <c r="I50" i="15"/>
  <c r="I49" i="15"/>
  <c r="I47" i="15"/>
  <c r="I46" i="15"/>
  <c r="I43" i="15"/>
  <c r="I41" i="15"/>
  <c r="I40" i="15"/>
  <c r="I39" i="15"/>
  <c r="I38" i="15"/>
  <c r="I36" i="15"/>
  <c r="I34" i="15"/>
  <c r="I32" i="15"/>
  <c r="I31" i="15"/>
  <c r="I29" i="15"/>
  <c r="I27" i="15"/>
  <c r="I26" i="15"/>
  <c r="I25" i="15"/>
  <c r="I23" i="15"/>
  <c r="D22" i="15"/>
  <c r="I22" i="15" s="1"/>
  <c r="D21" i="15"/>
  <c r="I21" i="15" s="1"/>
  <c r="D20" i="15"/>
  <c r="I20" i="15" s="1"/>
  <c r="D19" i="15"/>
  <c r="I19" i="15" s="1"/>
  <c r="H18" i="15"/>
  <c r="H65" i="15" s="1"/>
  <c r="H67" i="15" s="1"/>
  <c r="H69" i="15" s="1"/>
  <c r="D17" i="15"/>
  <c r="I17" i="15" s="1"/>
  <c r="G16" i="15"/>
  <c r="G65" i="15" s="1"/>
  <c r="G67" i="15" s="1"/>
  <c r="G69" i="15" s="1"/>
  <c r="E15" i="15"/>
  <c r="I15" i="15" s="1"/>
  <c r="D14" i="15"/>
  <c r="I14" i="15" s="1"/>
  <c r="I12" i="15"/>
  <c r="I11" i="15"/>
  <c r="M38" i="15" l="1"/>
  <c r="M36" i="15"/>
  <c r="M40" i="15"/>
  <c r="M39" i="15"/>
  <c r="M37" i="15"/>
  <c r="F36" i="20"/>
  <c r="F75" i="19"/>
  <c r="G75" i="19" s="1"/>
  <c r="F72" i="19"/>
  <c r="H35" i="18"/>
  <c r="H36" i="18" s="1"/>
  <c r="G35" i="18"/>
  <c r="G36" i="18" s="1"/>
  <c r="E35" i="18"/>
  <c r="E36" i="18" s="1"/>
  <c r="F35" i="18"/>
  <c r="F36" i="18" s="1"/>
  <c r="E65" i="15"/>
  <c r="E67" i="15" s="1"/>
  <c r="E69" i="15" s="1"/>
  <c r="D37" i="16"/>
  <c r="I18" i="15"/>
  <c r="C67" i="15"/>
  <c r="C69" i="15" s="1"/>
  <c r="D65" i="15"/>
  <c r="D67" i="15" s="1"/>
  <c r="D69" i="15" s="1"/>
  <c r="I16" i="15"/>
  <c r="M41" i="15" l="1"/>
  <c r="D76" i="15"/>
  <c r="E76" i="15"/>
  <c r="F76" i="15" s="1"/>
  <c r="F37" i="20"/>
  <c r="G36" i="20"/>
  <c r="G37" i="20" s="1"/>
  <c r="G76" i="19"/>
  <c r="H75" i="19"/>
  <c r="H76" i="19" s="1"/>
  <c r="F73" i="19"/>
  <c r="G72" i="19"/>
  <c r="G73" i="19" s="1"/>
  <c r="F76" i="19"/>
  <c r="I69" i="15"/>
  <c r="I36" i="18"/>
  <c r="I35" i="18"/>
  <c r="E37" i="16"/>
  <c r="F37" i="16"/>
  <c r="I65" i="15"/>
  <c r="I67" i="15" s="1"/>
  <c r="C73" i="15"/>
  <c r="D73" i="15" s="1"/>
  <c r="I75" i="19" l="1"/>
  <c r="I76" i="19" s="1"/>
  <c r="G76" i="15"/>
  <c r="H76" i="15" s="1"/>
  <c r="I76" i="15" s="1"/>
  <c r="H36" i="20"/>
  <c r="H37" i="20" s="1"/>
  <c r="I37" i="20" s="1"/>
  <c r="H72" i="19"/>
  <c r="H73" i="19" s="1"/>
  <c r="H37" i="16"/>
  <c r="G37" i="16"/>
  <c r="D74" i="15" l="1"/>
  <c r="E73" i="15"/>
  <c r="I36" i="20"/>
  <c r="I72" i="19"/>
  <c r="I73" i="19" s="1"/>
  <c r="D77" i="15"/>
  <c r="I37" i="16"/>
  <c r="E74" i="15" l="1"/>
  <c r="I73" i="15"/>
  <c r="F73" i="15"/>
  <c r="F74" i="15" s="1"/>
  <c r="G73" i="15"/>
  <c r="H73" i="15" s="1"/>
  <c r="E77" i="15"/>
  <c r="F77" i="15" l="1"/>
  <c r="G74" i="15"/>
  <c r="H74" i="15" l="1"/>
  <c r="G77" i="15"/>
  <c r="H77" i="15"/>
  <c r="I74" i="15" l="1"/>
  <c r="I77" i="15"/>
</calcChain>
</file>

<file path=xl/sharedStrings.xml><?xml version="1.0" encoding="utf-8"?>
<sst xmlns="http://schemas.openxmlformats.org/spreadsheetml/2006/main" count="439" uniqueCount="149">
  <si>
    <t>IV-E Maintenance</t>
  </si>
  <si>
    <t>IV-E Administration</t>
  </si>
  <si>
    <t>Staff travel</t>
  </si>
  <si>
    <t>Total costs</t>
  </si>
  <si>
    <t>TOTAL</t>
  </si>
  <si>
    <t>% charged by fund source</t>
  </si>
  <si>
    <t>Net cost to CBC</t>
  </si>
  <si>
    <t xml:space="preserve">Personnel costs always include either employees or contracted staff, wages, overtime, taxes, benefits and all supervision </t>
  </si>
  <si>
    <t>Attachment III - Title IV-E Maintenance Budget Template</t>
  </si>
  <si>
    <t>Facility name:</t>
  </si>
  <si>
    <t>BUDGETED WITH ANNUAL AMOUNTS</t>
  </si>
  <si>
    <r>
      <t>Funded by other sources</t>
    </r>
    <r>
      <rPr>
        <b/>
        <sz val="12"/>
        <color theme="1"/>
        <rFont val="Calibri"/>
        <family val="2"/>
        <scheme val="minor"/>
      </rPr>
      <t>^</t>
    </r>
  </si>
  <si>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Community Based Care Lead Agency) will be provided, then enter these other fund sources' amounts here.</t>
    </r>
  </si>
  <si>
    <r>
      <t>Expected occupancy</t>
    </r>
    <r>
      <rPr>
        <b/>
        <sz val="12"/>
        <color theme="1"/>
        <rFont val="Calibri"/>
        <family val="2"/>
        <scheme val="minor"/>
      </rPr>
      <t>^^</t>
    </r>
  </si>
  <si>
    <t>Rate amounts entered in FSFN by Reporting Category.</t>
  </si>
  <si>
    <t>Education
(Non-IV-E)</t>
  </si>
  <si>
    <t>Social Services
(Non-IV-E)</t>
  </si>
  <si>
    <t>Medical
(Non-IV-E)</t>
  </si>
  <si>
    <r>
      <rPr>
        <b/>
        <sz val="11"/>
        <color theme="1"/>
        <rFont val="Calibri"/>
        <family val="2"/>
        <scheme val="minor"/>
      </rPr>
      <t>^^</t>
    </r>
    <r>
      <rPr>
        <sz val="11"/>
        <color theme="1"/>
        <rFont val="Calibri"/>
        <family val="2"/>
        <scheme val="minor"/>
      </rPr>
      <t xml:space="preserve"> The percent (%) of filled days per month the Provider expects {Provider entered %}.</t>
    </r>
    <r>
      <rPr>
        <sz val="11"/>
        <color theme="1"/>
        <rFont val="Calibri"/>
        <family val="2"/>
        <scheme val="minor"/>
      </rPr>
      <t xml:space="preserve"> This percentage affects the spread by fund source.</t>
    </r>
  </si>
  <si>
    <t>Please create/use separate FSFN Service Types for each payment split by IV-E Maintenance, IV-Administration, and/or Other Client Service provided.</t>
  </si>
  <si>
    <t>FSFN Reporting Category Titles</t>
  </si>
  <si>
    <t>At-Risk Home</t>
  </si>
  <si>
    <t>Emergency Shelter</t>
  </si>
  <si>
    <t>Maternity</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</si>
  <si>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</si>
  <si>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</si>
  <si>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</si>
  <si>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</si>
  <si>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</si>
  <si>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</si>
  <si>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</si>
  <si>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</si>
  <si>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</si>
  <si>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</si>
  <si>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Sub Type</t>
  </si>
  <si>
    <t>License Type</t>
  </si>
  <si>
    <t>Non-DCF License</t>
  </si>
  <si>
    <t>FSFN Provider ID:</t>
  </si>
  <si>
    <t>Child Caring Institution</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</si>
  <si>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</si>
  <si>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</si>
  <si>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</si>
  <si>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</si>
  <si>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</si>
  <si>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</si>
  <si>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</si>
  <si>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</si>
  <si>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</si>
  <si>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</si>
  <si>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</si>
  <si>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</si>
  <si>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</si>
  <si>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</si>
  <si>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</si>
  <si>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</si>
  <si>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</si>
  <si>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</si>
  <si>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</si>
  <si>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</si>
  <si>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Behavior Management and/or Clinical Staff</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</si>
  <si>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</si>
  <si>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</si>
  <si>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</si>
  <si>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</si>
  <si>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</si>
  <si>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Visitation</t>
  </si>
  <si>
    <t>Medical or Counseling appointments, case reviews, and court hearings</t>
  </si>
  <si>
    <t>List Contracted Service here</t>
  </si>
  <si>
    <t>Nutritionist Review</t>
  </si>
  <si>
    <t>For CBC information purposes only -</t>
  </si>
  <si>
    <r>
      <t xml:space="preserve">Calculated </t>
    </r>
    <r>
      <rPr>
        <u/>
        <sz val="12"/>
        <color theme="1"/>
        <rFont val="Calibri"/>
        <family val="2"/>
        <scheme val="minor"/>
      </rPr>
      <t>daily rate</t>
    </r>
    <r>
      <rPr>
        <sz val="12"/>
        <color theme="1"/>
        <rFont val="Calibri"/>
        <family val="2"/>
        <scheme val="minor"/>
      </rPr>
      <t xml:space="preserve"> to CBC </t>
    </r>
  </si>
  <si>
    <r>
      <t xml:space="preserve">Calculated </t>
    </r>
    <r>
      <rPr>
        <u/>
        <sz val="12"/>
        <color theme="1"/>
        <rFont val="Calibri"/>
        <family val="2"/>
        <scheme val="minor"/>
      </rPr>
      <t>daily rate</t>
    </r>
    <r>
      <rPr>
        <sz val="12"/>
        <color theme="1"/>
        <rFont val="Calibri"/>
        <family val="2"/>
        <scheme val="minor"/>
      </rPr>
      <t xml:space="preserve"> to CBC</t>
    </r>
  </si>
  <si>
    <t>Group Home</t>
  </si>
  <si>
    <t>Services for Sexually Exploited Children</t>
  </si>
  <si>
    <t>Facility management (maintenance, repair)</t>
  </si>
  <si>
    <t>Equipment</t>
  </si>
  <si>
    <t>Office supplies</t>
  </si>
  <si>
    <t>Equipment (washer, dryer, stove, etc..)</t>
  </si>
  <si>
    <t>Comments:</t>
  </si>
  <si>
    <t>OR</t>
  </si>
  <si>
    <t>Medical</t>
  </si>
  <si>
    <t>Approved Federal Indirect Cost Rate (ICR)*:</t>
  </si>
  <si>
    <t>Yes or No</t>
  </si>
  <si>
    <t>If Yes, what is the approved ICR?</t>
  </si>
  <si>
    <t>*If 'Yes' has been answered for the ICR, please include a copy of the federal approval of the ICR.</t>
  </si>
  <si>
    <t>Percentages applied to shared overhead expenditures</t>
  </si>
  <si>
    <t>General &amp; Administrative Costs</t>
  </si>
  <si>
    <t xml:space="preserve">Note: The Behavorial Health Specialist is a </t>
  </si>
  <si>
    <t xml:space="preserve">        no overhead expenditures shared.</t>
  </si>
  <si>
    <t xml:space="preserve">        Contracted Service; therefore, there are</t>
  </si>
  <si>
    <t>Yes</t>
  </si>
  <si>
    <t>No</t>
  </si>
  <si>
    <t>SS</t>
  </si>
  <si>
    <t>Direct Costs Specific to a Dependent Parenting Youth's Child</t>
  </si>
  <si>
    <t>Tutoring (Certified Professional)</t>
  </si>
  <si>
    <t>Medical Supplies (excludes basic first aid items)</t>
  </si>
  <si>
    <t>Child specific supplies including personal incidentals</t>
  </si>
  <si>
    <t>Utilities</t>
  </si>
  <si>
    <t>Insurance</t>
  </si>
  <si>
    <t>Baby Clothing</t>
  </si>
  <si>
    <t>Facility Costs - Specific to a Dependent Parenting Youth's Infant/Toddler</t>
  </si>
  <si>
    <t>Direct Costs Specific to a Dependent Parenting Youth's Infant/Toddler</t>
  </si>
  <si>
    <t>Nursing Supplies</t>
  </si>
  <si>
    <t>Baby Furniture - Reusable (Cribs, Crib Mattressses, Bathtubs, High Chairs, Swings, Changing Tables, Baby Gates, Rocking Chairs, Walkers, Strollers, Baby Monitors, Humidifiers, etc.)</t>
  </si>
  <si>
    <t>Bedding / Bath Supplies (Crib Sheets, Towels, Washcloths, Baby Soap/Shampoo, etc.)</t>
  </si>
  <si>
    <t>Age Appropriate Items - Reusable (Books, Toys, Plates/Cups/Utensils, etc.)</t>
  </si>
  <si>
    <t>Supplies (Diaper Bags, Diapers, Wipes, Bottles, etc.)</t>
  </si>
  <si>
    <t>Car Seats/Baby Carriers</t>
  </si>
  <si>
    <t>Baby Formula &amp; Baby Food (Jar Food, Cereal, Pedialyte, Purified Water) Expense</t>
  </si>
  <si>
    <t># of licensed beds dedicated to a non-dependent baby/toddler:</t>
  </si>
  <si>
    <t>Child Food Expense</t>
  </si>
  <si>
    <t>Child Supplies</t>
  </si>
  <si>
    <t>Child Seats/Boosters</t>
  </si>
  <si>
    <t>Child Clothing</t>
  </si>
  <si>
    <t>Bedding / Bath Supplies</t>
  </si>
  <si>
    <t>Child Furniture - Reusable (Beds, Mattressses, Booster Chairs, etc.)</t>
  </si>
  <si>
    <t>Facility Costs - Specific to a Dependent Parenting Youth's Child</t>
  </si>
  <si>
    <t>Occupancy - Depreciation</t>
  </si>
  <si>
    <t>Occupancy - Rent</t>
  </si>
  <si>
    <t>Please complete 1 template per license issued</t>
  </si>
  <si>
    <t>FSFN Facility Name:</t>
  </si>
  <si>
    <t>Contact Person Name:</t>
  </si>
  <si>
    <t>Contact Email Address:</t>
  </si>
  <si>
    <t>Validation Contact Information</t>
  </si>
  <si>
    <t>Entity Name (i.e. CBC):</t>
  </si>
  <si>
    <t>Responsible Staff Name:</t>
  </si>
  <si>
    <t>Date of Validation:</t>
  </si>
  <si>
    <t>Staff Salaries/Benefits</t>
  </si>
  <si>
    <t>Education</t>
  </si>
  <si>
    <t>CBC Name</t>
  </si>
  <si>
    <t>First and Last Name</t>
  </si>
  <si>
    <t>name@CBC.com</t>
  </si>
  <si>
    <t>name@CCA.com</t>
  </si>
  <si>
    <t>Behavior Management Specialist</t>
  </si>
  <si>
    <t>Occupancy -  Rent</t>
  </si>
  <si>
    <t>Training</t>
  </si>
  <si>
    <t>Maternity Home CCA</t>
  </si>
  <si>
    <t># of Licensed Beds (dedicated to parents):</t>
  </si>
  <si>
    <t>Budget Period:</t>
  </si>
  <si>
    <t>July 2021-June 2022</t>
  </si>
  <si>
    <t>RB</t>
  </si>
  <si>
    <t>IV-E Main</t>
  </si>
  <si>
    <t>IV-E Admin</t>
  </si>
  <si>
    <t>Template Updated 7/1/2024</t>
  </si>
  <si>
    <t>Child Placing Agency - Group Home</t>
  </si>
  <si>
    <r>
      <t xml:space="preserve">Other Client Services / Out-of-Home Group Home
</t>
    </r>
    <r>
      <rPr>
        <i/>
        <sz val="12"/>
        <color theme="1"/>
        <rFont val="Calibri"/>
        <family val="2"/>
        <scheme val="minor"/>
      </rPr>
      <t>(Maybe use the Reporting Category specific to 100806, if child is eligible)</t>
    </r>
  </si>
  <si>
    <t>Other Client Services / Out-of-Home Group Home</t>
  </si>
  <si>
    <t>IV-Admin</t>
  </si>
  <si>
    <t>Other Client Services / Out-of-Home Group Home
(maybe mention 100806 Reporting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</si>
</sst>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lt;=9999999]###\-####;\(###\)\ ###\-####"/>
    <numFmt numFmtId="167" formatCode="m/d/yyyy;@"/>
    <numFmt numFmtId="168" formatCode="#,##0.0"/>
    <numFmt numFmtId="169" formatCode="0.0000"/>
  </numFmts>
  <fonts count="2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9.5"/>
      <color theme="1"/>
      <name val="Calibri"/>
      <family val="2"/>
      <scheme val="minor"/>
    </font>
    <font>
      <sz val="9.5"/>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b/>
      <i/>
      <sz val="14"/>
      <color theme="1"/>
      <name val="Calibri"/>
      <family val="2"/>
      <scheme val="minor"/>
    </font>
    <font>
      <sz val="12"/>
      <name val="Calibri"/>
      <family val="2"/>
      <scheme val="minor"/>
    </font>
    <font>
      <sz val="14"/>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auto="1"/>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7" fillId="0" borderId="0" applyNumberFormat="0" applyFill="0" applyBorder="0" applyAlignment="0" applyProtection="0"/>
  </cellStyleXfs>
  <cellXfs count="402">
    <xf numFmtId="0" fontId="0" fillId="0" borderId="0" xfId="0"/>
    <xf numFmtId="0" fontId="0" fillId="0" borderId="0" xfId="0" applyProtection="1">
      <protection locked="0"/>
    </xf>
    <xf numFmtId="0" fontId="7" fillId="3" borderId="0" xfId="0" applyFont="1" applyFill="1" applyProtection="1">
      <protection locked="0"/>
    </xf>
    <xf numFmtId="0" fontId="7" fillId="0" borderId="0" xfId="0" applyFont="1" applyProtection="1"/>
    <xf numFmtId="0" fontId="0" fillId="0" borderId="0" xfId="0" applyProtection="1"/>
    <xf numFmtId="0" fontId="0" fillId="0" borderId="0" xfId="0" applyFont="1" applyAlignment="1" applyProtection="1">
      <alignment horizontal="right"/>
    </xf>
    <xf numFmtId="0" fontId="0" fillId="0" borderId="0" xfId="0" applyAlignment="1" applyProtection="1">
      <alignment horizontal="right"/>
    </xf>
    <xf numFmtId="165" fontId="0" fillId="0" borderId="1" xfId="2" applyNumberFormat="1" applyFont="1" applyBorder="1" applyProtection="1"/>
    <xf numFmtId="44" fontId="0" fillId="4" borderId="1" xfId="0" applyNumberFormat="1" applyFill="1" applyBorder="1" applyAlignment="1" applyProtection="1">
      <alignment horizontal="right"/>
    </xf>
    <xf numFmtId="0" fontId="7" fillId="0" borderId="0" xfId="0" applyFont="1" applyAlignment="1" applyProtection="1">
      <alignment horizontal="right"/>
    </xf>
    <xf numFmtId="0" fontId="5" fillId="0" borderId="0" xfId="0" applyFont="1" applyProtection="1"/>
    <xf numFmtId="0" fontId="4" fillId="0" borderId="0" xfId="0" applyFont="1" applyProtection="1"/>
    <xf numFmtId="0" fontId="10" fillId="4" borderId="0" xfId="0" applyFont="1" applyFill="1" applyProtection="1"/>
    <xf numFmtId="0" fontId="11" fillId="4" borderId="0" xfId="0" applyFont="1" applyFill="1" applyProtection="1"/>
    <xf numFmtId="0" fontId="0" fillId="2" borderId="0" xfId="0" applyFill="1" applyProtection="1"/>
    <xf numFmtId="0" fontId="0" fillId="5" borderId="3" xfId="0" applyFill="1" applyBorder="1" applyAlignment="1" applyProtection="1">
      <alignment horizontal="center" vertical="center" wrapText="1"/>
    </xf>
    <xf numFmtId="0" fontId="0" fillId="2" borderId="10" xfId="0" applyFill="1" applyBorder="1" applyProtection="1"/>
    <xf numFmtId="0" fontId="7" fillId="2" borderId="10" xfId="0" applyFont="1" applyFill="1" applyBorder="1" applyAlignment="1" applyProtection="1">
      <alignment horizontal="left"/>
    </xf>
    <xf numFmtId="44" fontId="0" fillId="2" borderId="14" xfId="0" applyNumberFormat="1" applyFill="1" applyBorder="1" applyAlignment="1" applyProtection="1">
      <alignment horizontal="right"/>
    </xf>
    <xf numFmtId="0" fontId="0" fillId="0" borderId="17" xfId="0" applyBorder="1" applyAlignment="1" applyProtection="1">
      <alignment wrapText="1"/>
    </xf>
    <xf numFmtId="0" fontId="0" fillId="0" borderId="17" xfId="0" applyBorder="1" applyProtection="1"/>
    <xf numFmtId="164" fontId="0" fillId="6" borderId="22" xfId="0" applyNumberFormat="1" applyFill="1" applyBorder="1" applyAlignment="1" applyProtection="1">
      <alignment wrapText="1"/>
    </xf>
    <xf numFmtId="164" fontId="0" fillId="6" borderId="23" xfId="0" applyNumberFormat="1" applyFill="1" applyBorder="1" applyAlignment="1" applyProtection="1">
      <alignment wrapText="1"/>
    </xf>
    <xf numFmtId="0" fontId="0" fillId="7" borderId="1" xfId="0" applyFill="1" applyBorder="1" applyProtection="1"/>
    <xf numFmtId="0" fontId="0" fillId="7" borderId="2" xfId="0" applyFill="1" applyBorder="1" applyProtection="1"/>
    <xf numFmtId="0" fontId="0" fillId="0" borderId="0" xfId="0" applyAlignment="1" applyProtection="1">
      <alignment horizontal="left"/>
    </xf>
    <xf numFmtId="164" fontId="0" fillId="2" borderId="3" xfId="0" applyNumberFormat="1" applyFill="1" applyBorder="1" applyAlignment="1" applyProtection="1">
      <alignment wrapText="1"/>
    </xf>
    <xf numFmtId="164" fontId="0" fillId="2" borderId="22" xfId="0" applyNumberFormat="1" applyFill="1" applyBorder="1" applyAlignment="1" applyProtection="1">
      <alignment wrapText="1"/>
    </xf>
    <xf numFmtId="164" fontId="0" fillId="2" borderId="23" xfId="0" applyNumberFormat="1" applyFill="1" applyBorder="1" applyAlignment="1" applyProtection="1">
      <alignment wrapText="1"/>
    </xf>
    <xf numFmtId="9" fontId="0" fillId="3" borderId="18" xfId="2" applyFont="1" applyFill="1" applyBorder="1" applyProtection="1">
      <protection locked="0"/>
    </xf>
    <xf numFmtId="44" fontId="0" fillId="2" borderId="3" xfId="0" applyNumberFormat="1" applyFill="1" applyBorder="1" applyAlignment="1" applyProtection="1">
      <alignment horizontal="right"/>
    </xf>
    <xf numFmtId="44" fontId="0" fillId="2" borderId="22" xfId="0" applyNumberFormat="1" applyFill="1" applyBorder="1" applyAlignment="1" applyProtection="1">
      <alignment horizontal="right"/>
    </xf>
    <xf numFmtId="44" fontId="0" fillId="2" borderId="23" xfId="0" applyNumberFormat="1" applyFill="1" applyBorder="1" applyAlignment="1" applyProtection="1">
      <alignment horizontal="right"/>
    </xf>
    <xf numFmtId="0" fontId="7" fillId="3" borderId="0" xfId="0" applyFont="1" applyFill="1" applyAlignment="1" applyProtection="1">
      <alignment horizontal="left" indent="1"/>
      <protection locked="0"/>
    </xf>
    <xf numFmtId="0" fontId="0" fillId="3" borderId="17" xfId="0" applyFill="1" applyBorder="1" applyAlignment="1" applyProtection="1">
      <alignment wrapText="1"/>
      <protection locked="0"/>
    </xf>
    <xf numFmtId="0" fontId="0" fillId="0" borderId="17" xfId="0" applyFill="1" applyBorder="1" applyAlignment="1" applyProtection="1">
      <alignment horizontal="left" wrapText="1"/>
    </xf>
    <xf numFmtId="0" fontId="0" fillId="3" borderId="36" xfId="0" applyFill="1" applyBorder="1" applyAlignment="1" applyProtection="1">
      <alignment wrapText="1"/>
      <protection locked="0"/>
    </xf>
    <xf numFmtId="0" fontId="0" fillId="7" borderId="21" xfId="0" applyFill="1" applyBorder="1" applyProtection="1"/>
    <xf numFmtId="0" fontId="0" fillId="0" borderId="27" xfId="0" applyBorder="1" applyAlignment="1" applyProtection="1">
      <alignment wrapText="1"/>
    </xf>
    <xf numFmtId="0" fontId="0" fillId="0" borderId="17" xfId="0" applyBorder="1" applyAlignment="1" applyProtection="1">
      <alignment horizontal="left" wrapText="1" indent="2"/>
    </xf>
    <xf numFmtId="164" fontId="0" fillId="9" borderId="2"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8" xfId="1" applyNumberFormat="1" applyFont="1" applyFill="1" applyBorder="1" applyProtection="1">
      <protection locked="0"/>
    </xf>
    <xf numFmtId="164" fontId="0" fillId="9" borderId="39" xfId="1" applyNumberFormat="1" applyFont="1" applyFill="1" applyBorder="1" applyProtection="1">
      <protection locked="0"/>
    </xf>
    <xf numFmtId="164" fontId="0" fillId="0" borderId="1" xfId="1" applyNumberFormat="1" applyFont="1" applyFill="1" applyBorder="1" applyProtection="1"/>
    <xf numFmtId="164" fontId="0" fillId="0" borderId="2" xfId="1" applyNumberFormat="1" applyFont="1" applyFill="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9" xfId="1" applyNumberFormat="1" applyFont="1" applyFill="1" applyBorder="1" applyProtection="1"/>
    <xf numFmtId="0" fontId="0" fillId="8" borderId="5" xfId="0" applyFill="1" applyBorder="1" applyProtection="1"/>
    <xf numFmtId="164" fontId="0" fillId="2" borderId="8" xfId="1" applyNumberFormat="1" applyFont="1" applyFill="1" applyBorder="1" applyProtection="1"/>
    <xf numFmtId="164" fontId="0" fillId="2" borderId="23" xfId="1" applyNumberFormat="1" applyFont="1" applyFill="1" applyBorder="1" applyProtection="1"/>
    <xf numFmtId="164" fontId="0" fillId="9" borderId="21" xfId="1" applyNumberFormat="1" applyFont="1" applyFill="1" applyBorder="1" applyProtection="1">
      <protection locked="0"/>
    </xf>
    <xf numFmtId="164" fontId="0" fillId="3" borderId="19" xfId="0" applyNumberFormat="1" applyFill="1" applyBorder="1" applyAlignment="1" applyProtection="1">
      <alignment wrapText="1"/>
      <protection locked="0"/>
    </xf>
    <xf numFmtId="164" fontId="0" fillId="3" borderId="37" xfId="0" applyNumberFormat="1" applyFill="1" applyBorder="1" applyAlignment="1" applyProtection="1">
      <alignment wrapText="1"/>
      <protection locked="0"/>
    </xf>
    <xf numFmtId="0" fontId="0" fillId="3" borderId="17" xfId="0" applyFill="1" applyBorder="1" applyAlignment="1" applyProtection="1">
      <alignment horizontal="left" wrapText="1" indent="2"/>
      <protection locked="0"/>
    </xf>
    <xf numFmtId="0" fontId="7" fillId="8" borderId="30" xfId="0" applyFont="1" applyFill="1" applyBorder="1" applyAlignment="1" applyProtection="1">
      <alignment horizontal="center"/>
    </xf>
    <xf numFmtId="0" fontId="7" fillId="8" borderId="40" xfId="0" applyFont="1" applyFill="1" applyBorder="1" applyAlignment="1" applyProtection="1">
      <alignment horizontal="center"/>
    </xf>
    <xf numFmtId="0" fontId="7" fillId="8" borderId="41" xfId="0" applyFont="1" applyFill="1" applyBorder="1" applyAlignment="1" applyProtection="1">
      <alignment horizontal="center"/>
    </xf>
    <xf numFmtId="0" fontId="7" fillId="8" borderId="41" xfId="0" applyFont="1" applyFill="1" applyBorder="1" applyAlignment="1" applyProtection="1">
      <alignment horizontal="center" wrapText="1"/>
    </xf>
    <xf numFmtId="0" fontId="7" fillId="8" borderId="42" xfId="0" applyFont="1" applyFill="1" applyBorder="1" applyAlignment="1" applyProtection="1">
      <alignment horizontal="center" wrapText="1"/>
    </xf>
    <xf numFmtId="0" fontId="7" fillId="8" borderId="43" xfId="0" applyFont="1" applyFill="1" applyBorder="1" applyAlignment="1" applyProtection="1">
      <alignment horizontal="center" wrapText="1"/>
    </xf>
    <xf numFmtId="0" fontId="0" fillId="8" borderId="22" xfId="0" applyFill="1" applyBorder="1" applyProtection="1"/>
    <xf numFmtId="0" fontId="0" fillId="0" borderId="36" xfId="0" applyBorder="1" applyAlignment="1" applyProtection="1">
      <alignment wrapText="1"/>
    </xf>
    <xf numFmtId="164" fontId="0" fillId="3" borderId="3" xfId="0" applyNumberFormat="1" applyFill="1" applyBorder="1" applyAlignment="1" applyProtection="1">
      <alignment wrapText="1"/>
      <protection locked="0"/>
    </xf>
    <xf numFmtId="164" fontId="0" fillId="0" borderId="23" xfId="1" applyNumberFormat="1" applyFont="1" applyFill="1" applyBorder="1" applyProtection="1"/>
    <xf numFmtId="164" fontId="0" fillId="3" borderId="18" xfId="0" applyNumberFormat="1" applyFill="1" applyBorder="1" applyAlignment="1" applyProtection="1">
      <alignment wrapText="1"/>
      <protection locked="0"/>
    </xf>
    <xf numFmtId="0" fontId="0" fillId="7" borderId="9" xfId="0" applyFill="1" applyBorder="1" applyProtection="1"/>
    <xf numFmtId="0" fontId="0" fillId="7" borderId="7" xfId="0" applyFill="1" applyBorder="1" applyProtection="1"/>
    <xf numFmtId="164" fontId="0" fillId="3" borderId="16" xfId="0" applyNumberFormat="1" applyFill="1" applyBorder="1" applyAlignment="1" applyProtection="1">
      <alignment wrapText="1"/>
      <protection locked="0"/>
    </xf>
    <xf numFmtId="164" fontId="0" fillId="9" borderId="22" xfId="1" applyNumberFormat="1" applyFont="1" applyFill="1" applyBorder="1" applyProtection="1">
      <protection locked="0"/>
    </xf>
    <xf numFmtId="164" fontId="0" fillId="9" borderId="23" xfId="1" applyNumberFormat="1" applyFont="1" applyFill="1" applyBorder="1" applyProtection="1">
      <protection locked="0"/>
    </xf>
    <xf numFmtId="0" fontId="7" fillId="10" borderId="27" xfId="0" applyFont="1" applyFill="1" applyBorder="1" applyAlignment="1" applyProtection="1">
      <alignment wrapText="1"/>
    </xf>
    <xf numFmtId="0" fontId="7" fillId="10" borderId="17" xfId="0" applyFont="1" applyFill="1" applyBorder="1" applyAlignment="1" applyProtection="1">
      <alignment wrapText="1"/>
    </xf>
    <xf numFmtId="0" fontId="7" fillId="10" borderId="28" xfId="0" applyFont="1" applyFill="1" applyBorder="1" applyAlignment="1" applyProtection="1">
      <alignment wrapText="1"/>
    </xf>
    <xf numFmtId="0" fontId="7" fillId="10" borderId="33" xfId="0" applyFont="1" applyFill="1" applyBorder="1" applyAlignment="1" applyProtection="1">
      <alignment wrapText="1"/>
    </xf>
    <xf numFmtId="0" fontId="7" fillId="10" borderId="2" xfId="0" applyFont="1" applyFill="1" applyBorder="1" applyAlignment="1" applyProtection="1">
      <alignment wrapText="1"/>
    </xf>
    <xf numFmtId="0" fontId="7" fillId="10" borderId="29" xfId="0" applyFont="1" applyFill="1" applyBorder="1" applyAlignment="1" applyProtection="1">
      <alignment wrapText="1"/>
    </xf>
    <xf numFmtId="0" fontId="7" fillId="10" borderId="47" xfId="0" applyFont="1" applyFill="1" applyBorder="1" applyAlignment="1" applyProtection="1">
      <alignment wrapText="1"/>
    </xf>
    <xf numFmtId="0" fontId="7" fillId="10" borderId="49" xfId="0" applyFont="1" applyFill="1" applyBorder="1" applyAlignment="1" applyProtection="1">
      <alignment wrapText="1"/>
    </xf>
    <xf numFmtId="0" fontId="7" fillId="10" borderId="50" xfId="0" applyFont="1" applyFill="1" applyBorder="1" applyAlignment="1" applyProtection="1">
      <alignment wrapText="1"/>
    </xf>
    <xf numFmtId="0" fontId="7" fillId="10" borderId="48" xfId="0" applyFont="1" applyFill="1" applyBorder="1" applyAlignment="1" applyProtection="1">
      <alignment wrapText="1"/>
    </xf>
    <xf numFmtId="0" fontId="7" fillId="10" borderId="45" xfId="0" applyFont="1" applyFill="1" applyBorder="1" applyAlignment="1" applyProtection="1">
      <alignment wrapText="1"/>
    </xf>
    <xf numFmtId="0" fontId="0" fillId="8" borderId="4" xfId="0" applyFill="1" applyBorder="1" applyProtection="1"/>
    <xf numFmtId="168" fontId="7" fillId="3" borderId="0" xfId="0" applyNumberFormat="1" applyFont="1" applyFill="1" applyAlignment="1" applyProtection="1">
      <alignment horizontal="center"/>
      <protection locked="0"/>
    </xf>
    <xf numFmtId="0" fontId="7" fillId="3" borderId="0" xfId="0" applyFont="1" applyFill="1" applyAlignment="1" applyProtection="1">
      <alignment horizontal="center"/>
      <protection locked="0"/>
    </xf>
    <xf numFmtId="44" fontId="0" fillId="2" borderId="1" xfId="1" applyFont="1" applyFill="1" applyBorder="1" applyProtection="1"/>
    <xf numFmtId="0" fontId="0" fillId="0" borderId="0" xfId="0" applyFill="1" applyProtection="1"/>
    <xf numFmtId="0" fontId="7" fillId="0" borderId="0" xfId="0" applyFont="1" applyAlignment="1" applyProtection="1">
      <alignment horizontal="center"/>
    </xf>
    <xf numFmtId="0" fontId="14" fillId="0" borderId="0" xfId="0" applyFont="1" applyFill="1" applyAlignment="1" applyProtection="1">
      <alignment vertical="center" wrapText="1"/>
    </xf>
    <xf numFmtId="0" fontId="12" fillId="0" borderId="0" xfId="0" applyFont="1" applyAlignment="1" applyProtection="1">
      <alignment horizontal="left" wrapText="1" indent="1"/>
      <protection locked="0"/>
    </xf>
    <xf numFmtId="10" fontId="7" fillId="3" borderId="0" xfId="0" applyNumberFormat="1" applyFont="1" applyFill="1" applyAlignment="1" applyProtection="1">
      <alignment horizontal="center"/>
      <protection locked="0"/>
    </xf>
    <xf numFmtId="167" fontId="0" fillId="3" borderId="0" xfId="0" applyNumberFormat="1" applyFill="1" applyAlignment="1" applyProtection="1">
      <alignment horizontal="center"/>
      <protection locked="0"/>
    </xf>
    <xf numFmtId="0" fontId="7" fillId="8" borderId="24" xfId="0" applyFont="1" applyFill="1" applyBorder="1" applyAlignment="1" applyProtection="1">
      <alignment horizontal="right"/>
    </xf>
    <xf numFmtId="0" fontId="7" fillId="3" borderId="0" xfId="0" applyFont="1" applyFill="1" applyProtection="1"/>
    <xf numFmtId="0" fontId="7" fillId="0" borderId="0" xfId="0" applyFont="1" applyFill="1" applyBorder="1" applyAlignment="1" applyProtection="1">
      <alignment horizontal="right" indent="1"/>
    </xf>
    <xf numFmtId="0" fontId="7" fillId="8" borderId="25" xfId="0" applyFont="1" applyFill="1" applyBorder="1" applyAlignment="1" applyProtection="1">
      <alignment horizontal="right"/>
    </xf>
    <xf numFmtId="0" fontId="7" fillId="3" borderId="0" xfId="0" applyFont="1" applyFill="1" applyAlignment="1" applyProtection="1">
      <alignment horizontal="left" indent="1"/>
    </xf>
    <xf numFmtId="0" fontId="7" fillId="0" borderId="0" xfId="0" applyFont="1" applyFill="1" applyAlignment="1" applyProtection="1">
      <alignment horizontal="right" indent="1"/>
    </xf>
    <xf numFmtId="0" fontId="7" fillId="8" borderId="20" xfId="0" applyFont="1" applyFill="1" applyBorder="1" applyAlignment="1" applyProtection="1">
      <alignment horizontal="right"/>
    </xf>
    <xf numFmtId="164" fontId="0" fillId="3" borderId="19" xfId="0" applyNumberFormat="1" applyFill="1" applyBorder="1" applyAlignment="1" applyProtection="1">
      <alignment wrapText="1"/>
    </xf>
    <xf numFmtId="164" fontId="0" fillId="9" borderId="2" xfId="1" applyNumberFormat="1" applyFont="1" applyFill="1" applyBorder="1" applyProtection="1"/>
    <xf numFmtId="164" fontId="0" fillId="9" borderId="38" xfId="1" applyNumberFormat="1" applyFont="1" applyFill="1" applyBorder="1" applyProtection="1"/>
    <xf numFmtId="0" fontId="0" fillId="0" borderId="17" xfId="0" quotePrefix="1" applyBorder="1" applyAlignment="1" applyProtection="1">
      <alignment horizontal="left" wrapText="1" indent="2"/>
    </xf>
    <xf numFmtId="164" fontId="0" fillId="9" borderId="1" xfId="1" applyNumberFormat="1" applyFont="1" applyFill="1" applyBorder="1" applyProtection="1"/>
    <xf numFmtId="164" fontId="0" fillId="9" borderId="39" xfId="1" applyNumberFormat="1" applyFont="1" applyFill="1" applyBorder="1" applyProtection="1"/>
    <xf numFmtId="0" fontId="7" fillId="8" borderId="5" xfId="0" applyFont="1" applyFill="1" applyBorder="1" applyAlignment="1" applyProtection="1">
      <alignment horizontal="left" indent="2"/>
    </xf>
    <xf numFmtId="0" fontId="0" fillId="8" borderId="5" xfId="0" applyFill="1" applyBorder="1" applyAlignment="1" applyProtection="1">
      <alignment wrapText="1"/>
    </xf>
    <xf numFmtId="0" fontId="0" fillId="8" borderId="4" xfId="0" applyFill="1" applyBorder="1" applyAlignment="1" applyProtection="1">
      <alignment wrapText="1"/>
    </xf>
    <xf numFmtId="164" fontId="0" fillId="9" borderId="21" xfId="1" applyNumberFormat="1" applyFont="1" applyFill="1" applyBorder="1" applyProtection="1"/>
    <xf numFmtId="0" fontId="0" fillId="8" borderId="6" xfId="0" applyFill="1" applyBorder="1" applyProtection="1"/>
    <xf numFmtId="0" fontId="7" fillId="8" borderId="5" xfId="0" applyFont="1" applyFill="1" applyBorder="1" applyAlignment="1" applyProtection="1">
      <alignment horizontal="right"/>
    </xf>
    <xf numFmtId="164" fontId="0" fillId="9" borderId="22" xfId="1" applyNumberFormat="1" applyFont="1" applyFill="1" applyBorder="1" applyProtection="1"/>
    <xf numFmtId="164" fontId="0" fillId="9" borderId="23" xfId="1" applyNumberFormat="1" applyFont="1" applyFill="1" applyBorder="1" applyProtection="1"/>
    <xf numFmtId="0" fontId="0" fillId="0" borderId="18" xfId="0" applyBorder="1" applyProtection="1"/>
    <xf numFmtId="164" fontId="0" fillId="3" borderId="18" xfId="0" applyNumberFormat="1" applyFill="1" applyBorder="1" applyAlignment="1" applyProtection="1">
      <alignment wrapText="1"/>
    </xf>
    <xf numFmtId="9" fontId="0" fillId="3" borderId="18" xfId="2" applyFont="1" applyFill="1" applyBorder="1" applyProtection="1"/>
    <xf numFmtId="44" fontId="0" fillId="0" borderId="0" xfId="0" applyNumberFormat="1" applyAlignment="1" applyProtection="1">
      <alignment horizontal="right"/>
    </xf>
    <xf numFmtId="40" fontId="0" fillId="0" borderId="0" xfId="0" applyNumberFormat="1" applyProtection="1"/>
    <xf numFmtId="164" fontId="0" fillId="6" borderId="23" xfId="1" applyNumberFormat="1" applyFont="1" applyFill="1" applyBorder="1" applyProtection="1"/>
    <xf numFmtId="164" fontId="0" fillId="3" borderId="34" xfId="0" applyNumberFormat="1" applyFill="1" applyBorder="1" applyAlignment="1" applyProtection="1">
      <alignment wrapText="1"/>
      <protection locked="0"/>
    </xf>
    <xf numFmtId="0" fontId="7" fillId="0" borderId="0" xfId="0" applyFont="1" applyFill="1" applyAlignment="1" applyProtection="1">
      <alignment horizontal="center"/>
      <protection locked="0"/>
    </xf>
    <xf numFmtId="10" fontId="7" fillId="0" borderId="0" xfId="0" applyNumberFormat="1" applyFont="1" applyFill="1" applyAlignment="1" applyProtection="1">
      <alignment horizontal="center"/>
      <protection locked="0"/>
    </xf>
    <xf numFmtId="164" fontId="0" fillId="3" borderId="56" xfId="0" applyNumberFormat="1" applyFill="1" applyBorder="1" applyAlignment="1" applyProtection="1">
      <alignment wrapText="1"/>
      <protection locked="0"/>
    </xf>
    <xf numFmtId="0" fontId="19" fillId="0" borderId="51" xfId="0" applyFont="1" applyFill="1" applyBorder="1" applyAlignment="1" applyProtection="1">
      <alignment horizontal="center" vertical="center" wrapText="1"/>
    </xf>
    <xf numFmtId="164" fontId="0" fillId="3" borderId="57" xfId="0" applyNumberFormat="1" applyFill="1" applyBorder="1" applyAlignment="1" applyProtection="1">
      <alignment wrapText="1"/>
      <protection locked="0"/>
    </xf>
    <xf numFmtId="0" fontId="0" fillId="0" borderId="0" xfId="0" applyFont="1" applyAlignment="1" applyProtection="1">
      <alignment horizontal="center" vertical="center" wrapText="1"/>
    </xf>
    <xf numFmtId="0" fontId="15" fillId="0" borderId="0" xfId="0" applyFont="1" applyFill="1" applyAlignment="1" applyProtection="1">
      <alignment horizontal="center"/>
    </xf>
    <xf numFmtId="0" fontId="7" fillId="0" borderId="0" xfId="0" applyFont="1" applyFill="1" applyAlignment="1" applyProtection="1">
      <alignment horizontal="right"/>
    </xf>
    <xf numFmtId="0" fontId="0" fillId="0" borderId="0" xfId="0" applyFill="1" applyAlignment="1" applyProtection="1">
      <alignment horizontal="left" indent="1"/>
      <protection locked="0"/>
    </xf>
    <xf numFmtId="0" fontId="0" fillId="0" borderId="34" xfId="0" applyBorder="1" applyAlignment="1" applyProtection="1">
      <protection locked="0"/>
    </xf>
    <xf numFmtId="0" fontId="0" fillId="0" borderId="35" xfId="0" applyBorder="1" applyAlignment="1" applyProtection="1">
      <protection locked="0"/>
    </xf>
    <xf numFmtId="167" fontId="0" fillId="0" borderId="6" xfId="0" applyNumberFormat="1" applyBorder="1" applyAlignment="1" applyProtection="1">
      <protection locked="0"/>
    </xf>
    <xf numFmtId="0" fontId="0" fillId="5" borderId="35" xfId="0" applyFill="1" applyBorder="1" applyAlignment="1" applyProtection="1"/>
    <xf numFmtId="0" fontId="7" fillId="0" borderId="0" xfId="0" applyFont="1" applyFill="1" applyAlignment="1" applyProtection="1">
      <alignment horizontal="left" indent="1"/>
    </xf>
    <xf numFmtId="0" fontId="0" fillId="0" borderId="0" xfId="0" applyAlignment="1">
      <alignment horizontal="right"/>
    </xf>
    <xf numFmtId="0" fontId="7" fillId="8" borderId="24" xfId="0" applyFont="1" applyFill="1" applyBorder="1" applyAlignment="1">
      <alignment horizontal="right"/>
    </xf>
    <xf numFmtId="0" fontId="7" fillId="8" borderId="25" xfId="0" applyFont="1" applyFill="1" applyBorder="1" applyAlignment="1">
      <alignment horizontal="right"/>
    </xf>
    <xf numFmtId="0" fontId="7" fillId="8" borderId="20" xfId="0" applyFont="1" applyFill="1" applyBorder="1" applyAlignment="1">
      <alignment horizontal="right"/>
    </xf>
    <xf numFmtId="0" fontId="0" fillId="0" borderId="0" xfId="0" applyAlignment="1">
      <alignment horizontal="center"/>
    </xf>
    <xf numFmtId="9" fontId="0" fillId="0" borderId="52" xfId="0" applyNumberFormat="1" applyBorder="1"/>
    <xf numFmtId="0" fontId="7" fillId="0" borderId="0" xfId="0" applyFont="1" applyAlignment="1">
      <alignment horizont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left" indent="1"/>
      <protection locked="0"/>
    </xf>
    <xf numFmtId="0" fontId="7" fillId="0" borderId="58" xfId="0" applyFont="1" applyFill="1" applyBorder="1" applyAlignment="1">
      <alignment horizontal="right"/>
    </xf>
    <xf numFmtId="166" fontId="17" fillId="0" borderId="52" xfId="3" applyNumberFormat="1" applyFill="1" applyBorder="1" applyAlignment="1" applyProtection="1">
      <alignment horizontal="center"/>
    </xf>
    <xf numFmtId="166" fontId="17" fillId="0" borderId="0" xfId="3" applyNumberFormat="1" applyFill="1" applyBorder="1" applyAlignment="1" applyProtection="1">
      <alignment horizontal="center"/>
    </xf>
    <xf numFmtId="0" fontId="0" fillId="0" borderId="0" xfId="0" applyFill="1"/>
    <xf numFmtId="0" fontId="7" fillId="2" borderId="0" xfId="0" applyFont="1" applyFill="1" applyAlignment="1" applyProtection="1">
      <alignment horizontal="left"/>
    </xf>
    <xf numFmtId="166" fontId="17" fillId="0" borderId="34" xfId="3" applyNumberFormat="1" applyBorder="1" applyAlignment="1" applyProtection="1">
      <protection locked="0"/>
    </xf>
    <xf numFmtId="14" fontId="0" fillId="5" borderId="31" xfId="0" applyNumberFormat="1" applyFill="1" applyBorder="1" applyAlignment="1" applyProtection="1"/>
    <xf numFmtId="0" fontId="21" fillId="0" borderId="0" xfId="0" applyFont="1"/>
    <xf numFmtId="0" fontId="24" fillId="0" borderId="0" xfId="0" applyFont="1"/>
    <xf numFmtId="0" fontId="7" fillId="0" borderId="0" xfId="0" applyFont="1" applyAlignment="1">
      <alignment horizontal="right"/>
    </xf>
    <xf numFmtId="0" fontId="7" fillId="3" borderId="0" xfId="0" applyFont="1" applyFill="1"/>
    <xf numFmtId="0" fontId="7" fillId="0" borderId="0" xfId="0" applyFont="1" applyAlignment="1">
      <alignment horizontal="right" indent="1"/>
    </xf>
    <xf numFmtId="167" fontId="0" fillId="3" borderId="0" xfId="0" applyNumberFormat="1" applyFill="1" applyAlignment="1">
      <alignment horizontal="center"/>
    </xf>
    <xf numFmtId="0" fontId="7" fillId="3" borderId="0" xfId="0" applyFont="1" applyFill="1" applyAlignment="1">
      <alignment horizontal="left" indent="1"/>
    </xf>
    <xf numFmtId="0" fontId="17" fillId="3" borderId="0" xfId="3" applyFill="1" applyAlignment="1" applyProtection="1">
      <alignment horizontal="left" indent="1"/>
    </xf>
    <xf numFmtId="0" fontId="7" fillId="8" borderId="30" xfId="0" applyFont="1" applyFill="1" applyBorder="1" applyAlignment="1">
      <alignment horizontal="center"/>
    </xf>
    <xf numFmtId="0" fontId="7" fillId="8" borderId="40" xfId="0" applyFont="1" applyFill="1" applyBorder="1" applyAlignment="1">
      <alignment horizontal="center"/>
    </xf>
    <xf numFmtId="0" fontId="7" fillId="8" borderId="41" xfId="0" applyFont="1" applyFill="1" applyBorder="1" applyAlignment="1">
      <alignment horizontal="center"/>
    </xf>
    <xf numFmtId="0" fontId="7" fillId="8" borderId="41" xfId="0" applyFont="1" applyFill="1" applyBorder="1" applyAlignment="1">
      <alignment horizontal="center" wrapText="1"/>
    </xf>
    <xf numFmtId="0" fontId="7" fillId="8" borderId="42" xfId="0" applyFont="1" applyFill="1" applyBorder="1" applyAlignment="1">
      <alignment horizontal="center" wrapText="1"/>
    </xf>
    <xf numFmtId="0" fontId="7" fillId="8" borderId="43" xfId="0" applyFont="1" applyFill="1" applyBorder="1" applyAlignment="1">
      <alignment horizontal="center" wrapText="1"/>
    </xf>
    <xf numFmtId="0" fontId="0" fillId="8" borderId="4" xfId="0" applyFill="1" applyBorder="1"/>
    <xf numFmtId="0" fontId="0" fillId="8" borderId="5" xfId="0" applyFill="1" applyBorder="1"/>
    <xf numFmtId="0" fontId="0" fillId="8" borderId="22" xfId="0" applyFill="1" applyBorder="1"/>
    <xf numFmtId="44" fontId="0" fillId="0" borderId="0" xfId="0" applyNumberFormat="1"/>
    <xf numFmtId="0" fontId="0" fillId="0" borderId="0" xfId="0" applyAlignment="1">
      <alignment horizontal="left"/>
    </xf>
    <xf numFmtId="0" fontId="7" fillId="10" borderId="49" xfId="0" applyFont="1" applyFill="1" applyBorder="1" applyAlignment="1">
      <alignment wrapText="1"/>
    </xf>
    <xf numFmtId="0" fontId="7" fillId="10" borderId="28" xfId="0" applyFont="1" applyFill="1" applyBorder="1" applyAlignment="1">
      <alignment wrapText="1"/>
    </xf>
    <xf numFmtId="0" fontId="7" fillId="10" borderId="29" xfId="0" applyFont="1" applyFill="1" applyBorder="1" applyAlignment="1">
      <alignment wrapText="1"/>
    </xf>
    <xf numFmtId="168" fontId="7" fillId="3" borderId="0" xfId="0" applyNumberFormat="1" applyFont="1" applyFill="1" applyAlignment="1">
      <alignment horizontal="center"/>
    </xf>
    <xf numFmtId="0" fontId="0" fillId="0" borderId="17" xfId="0" applyBorder="1" applyAlignment="1">
      <alignment horizontal="left" wrapText="1" indent="2"/>
    </xf>
    <xf numFmtId="164" fontId="0" fillId="3" borderId="19" xfId="0" applyNumberFormat="1" applyFill="1" applyBorder="1" applyAlignment="1">
      <alignment wrapText="1"/>
    </xf>
    <xf numFmtId="164" fontId="0" fillId="3" borderId="37" xfId="0" applyNumberFormat="1" applyFill="1" applyBorder="1" applyAlignment="1">
      <alignment wrapText="1"/>
    </xf>
    <xf numFmtId="0" fontId="7" fillId="10" borderId="48" xfId="0" applyFont="1" applyFill="1" applyBorder="1" applyAlignment="1">
      <alignment wrapText="1"/>
    </xf>
    <xf numFmtId="0" fontId="7" fillId="10" borderId="45" xfId="0" applyFont="1" applyFill="1" applyBorder="1" applyAlignment="1">
      <alignment wrapText="1"/>
    </xf>
    <xf numFmtId="0" fontId="7" fillId="10" borderId="33" xfId="0" applyFont="1" applyFill="1" applyBorder="1" applyAlignment="1">
      <alignment wrapText="1"/>
    </xf>
    <xf numFmtId="0" fontId="7" fillId="10" borderId="2" xfId="0" applyFont="1" applyFill="1" applyBorder="1" applyAlignment="1">
      <alignment wrapText="1"/>
    </xf>
    <xf numFmtId="0" fontId="0" fillId="0" borderId="17" xfId="0" quotePrefix="1" applyBorder="1" applyAlignment="1">
      <alignment horizontal="left" wrapText="1" indent="2"/>
    </xf>
    <xf numFmtId="0" fontId="0" fillId="7" borderId="1" xfId="0" applyFill="1" applyBorder="1"/>
    <xf numFmtId="0" fontId="0" fillId="7" borderId="2" xfId="0" applyFill="1" applyBorder="1"/>
    <xf numFmtId="0" fontId="0" fillId="0" borderId="17" xfId="0" applyBorder="1" applyAlignment="1">
      <alignment wrapText="1"/>
    </xf>
    <xf numFmtId="0" fontId="0" fillId="0" borderId="17" xfId="0" applyBorder="1" applyAlignment="1">
      <alignment horizontal="left" wrapText="1"/>
    </xf>
    <xf numFmtId="0" fontId="0" fillId="0" borderId="17" xfId="0" applyBorder="1"/>
    <xf numFmtId="0" fontId="0" fillId="3" borderId="17" xfId="0" applyFill="1" applyBorder="1" applyAlignment="1">
      <alignment wrapText="1"/>
    </xf>
    <xf numFmtId="0" fontId="0" fillId="3" borderId="36" xfId="0" applyFill="1" applyBorder="1" applyAlignment="1">
      <alignment wrapText="1"/>
    </xf>
    <xf numFmtId="0" fontId="0" fillId="3" borderId="17" xfId="0" applyFill="1" applyBorder="1" applyAlignment="1">
      <alignment horizontal="left" wrapText="1" indent="2"/>
    </xf>
    <xf numFmtId="0" fontId="7" fillId="8" borderId="5" xfId="0" applyFont="1" applyFill="1" applyBorder="1" applyAlignment="1">
      <alignment horizontal="left" indent="2"/>
    </xf>
    <xf numFmtId="0" fontId="0" fillId="8" borderId="5" xfId="0" applyFill="1" applyBorder="1" applyAlignment="1">
      <alignment wrapText="1"/>
    </xf>
    <xf numFmtId="0" fontId="0" fillId="8" borderId="4" xfId="0" applyFill="1" applyBorder="1" applyAlignment="1">
      <alignment wrapText="1"/>
    </xf>
    <xf numFmtId="0" fontId="0" fillId="0" borderId="27" xfId="0" applyBorder="1" applyAlignment="1">
      <alignment wrapText="1"/>
    </xf>
    <xf numFmtId="164" fontId="0" fillId="3" borderId="16" xfId="0" applyNumberFormat="1" applyFill="1" applyBorder="1" applyAlignment="1">
      <alignment wrapText="1"/>
    </xf>
    <xf numFmtId="0" fontId="0" fillId="8" borderId="6" xfId="0" applyFill="1" applyBorder="1"/>
    <xf numFmtId="0" fontId="12" fillId="0" borderId="0" xfId="0" applyFont="1"/>
    <xf numFmtId="0" fontId="7" fillId="10" borderId="47" xfId="0" applyFont="1" applyFill="1" applyBorder="1" applyAlignment="1">
      <alignment wrapText="1"/>
    </xf>
    <xf numFmtId="0" fontId="7" fillId="10" borderId="50" xfId="0" applyFont="1" applyFill="1" applyBorder="1" applyAlignment="1">
      <alignment wrapText="1"/>
    </xf>
    <xf numFmtId="0" fontId="20" fillId="0" borderId="0" xfId="0" applyFont="1"/>
    <xf numFmtId="0" fontId="7" fillId="3" borderId="0" xfId="0" applyFont="1" applyFill="1" applyAlignment="1">
      <alignment horizontal="center"/>
    </xf>
    <xf numFmtId="0" fontId="7" fillId="10" borderId="27" xfId="0" applyFont="1" applyFill="1" applyBorder="1" applyAlignment="1">
      <alignment wrapText="1"/>
    </xf>
    <xf numFmtId="0" fontId="7" fillId="10" borderId="17" xfId="0" applyFont="1" applyFill="1" applyBorder="1" applyAlignment="1">
      <alignment wrapText="1"/>
    </xf>
    <xf numFmtId="0" fontId="0" fillId="7" borderId="21" xfId="0" applyFill="1" applyBorder="1"/>
    <xf numFmtId="0" fontId="0" fillId="0" borderId="36" xfId="0" applyBorder="1" applyAlignment="1">
      <alignment wrapText="1"/>
    </xf>
    <xf numFmtId="0" fontId="7" fillId="8" borderId="5" xfId="0" applyFont="1" applyFill="1" applyBorder="1" applyAlignment="1">
      <alignment horizontal="right"/>
    </xf>
    <xf numFmtId="164" fontId="0" fillId="3" borderId="3" xfId="0" applyNumberFormat="1" applyFill="1" applyBorder="1" applyAlignment="1">
      <alignment wrapText="1"/>
    </xf>
    <xf numFmtId="0" fontId="0" fillId="0" borderId="18" xfId="0" applyBorder="1"/>
    <xf numFmtId="164" fontId="0" fillId="2" borderId="3" xfId="0" applyNumberFormat="1" applyFill="1" applyBorder="1" applyAlignment="1">
      <alignment wrapText="1"/>
    </xf>
    <xf numFmtId="164" fontId="0" fillId="6" borderId="22" xfId="0" applyNumberFormat="1" applyFill="1" applyBorder="1" applyAlignment="1">
      <alignment wrapText="1"/>
    </xf>
    <xf numFmtId="164" fontId="0" fillId="6" borderId="23" xfId="0" applyNumberFormat="1" applyFill="1" applyBorder="1" applyAlignment="1">
      <alignment wrapText="1"/>
    </xf>
    <xf numFmtId="0" fontId="12" fillId="0" borderId="0" xfId="0" applyFont="1" applyAlignment="1">
      <alignment horizontal="left" wrapText="1" indent="1"/>
    </xf>
    <xf numFmtId="164" fontId="0" fillId="3" borderId="18" xfId="0" applyNumberFormat="1" applyFill="1" applyBorder="1" applyAlignment="1">
      <alignment wrapText="1"/>
    </xf>
    <xf numFmtId="164" fontId="0" fillId="2" borderId="22" xfId="0" applyNumberFormat="1" applyFill="1" applyBorder="1" applyAlignment="1">
      <alignment wrapText="1"/>
    </xf>
    <xf numFmtId="164" fontId="0" fillId="2" borderId="23" xfId="0" applyNumberFormat="1" applyFill="1" applyBorder="1" applyAlignment="1">
      <alignment wrapText="1"/>
    </xf>
    <xf numFmtId="0" fontId="0" fillId="7" borderId="9" xfId="0" applyFill="1" applyBorder="1"/>
    <xf numFmtId="0" fontId="0" fillId="7" borderId="7" xfId="0" applyFill="1" applyBorder="1"/>
    <xf numFmtId="10" fontId="7" fillId="3" borderId="0" xfId="0" applyNumberFormat="1" applyFont="1" applyFill="1" applyAlignment="1">
      <alignment horizontal="center"/>
    </xf>
    <xf numFmtId="44" fontId="0" fillId="2" borderId="3" xfId="0" applyNumberFormat="1" applyFill="1" applyBorder="1" applyAlignment="1">
      <alignment horizontal="right"/>
    </xf>
    <xf numFmtId="44" fontId="0" fillId="2" borderId="22" xfId="0" applyNumberFormat="1" applyFill="1" applyBorder="1" applyAlignment="1">
      <alignment horizontal="right"/>
    </xf>
    <xf numFmtId="44" fontId="0" fillId="2" borderId="23" xfId="0" applyNumberFormat="1" applyFill="1" applyBorder="1" applyAlignment="1">
      <alignment horizontal="right"/>
    </xf>
    <xf numFmtId="44" fontId="0" fillId="0" borderId="0" xfId="0" applyNumberFormat="1" applyAlignment="1">
      <alignment horizontal="right"/>
    </xf>
    <xf numFmtId="0" fontId="0" fillId="2" borderId="10" xfId="0" applyFill="1" applyBorder="1"/>
    <xf numFmtId="0" fontId="7" fillId="2" borderId="10" xfId="0" applyFont="1" applyFill="1" applyBorder="1" applyAlignment="1">
      <alignment horizontal="left"/>
    </xf>
    <xf numFmtId="44" fontId="0" fillId="2" borderId="14" xfId="0" applyNumberFormat="1" applyFill="1" applyBorder="1" applyAlignment="1">
      <alignment horizontal="right"/>
    </xf>
    <xf numFmtId="0" fontId="0" fillId="2" borderId="0" xfId="0" applyFill="1"/>
    <xf numFmtId="0" fontId="0" fillId="5" borderId="3" xfId="0" applyFill="1" applyBorder="1" applyAlignment="1">
      <alignment horizontal="center" vertical="center" wrapText="1"/>
    </xf>
    <xf numFmtId="44" fontId="0" fillId="4" borderId="1" xfId="0" applyNumberFormat="1" applyFill="1" applyBorder="1" applyAlignment="1">
      <alignment horizontal="right"/>
    </xf>
    <xf numFmtId="0" fontId="14" fillId="0" borderId="0" xfId="0" applyFont="1" applyAlignment="1">
      <alignment vertical="center" wrapText="1"/>
    </xf>
    <xf numFmtId="0" fontId="0" fillId="5" borderId="4" xfId="0" applyFill="1" applyBorder="1" applyAlignment="1">
      <alignment horizontal="center" vertical="center" wrapText="1"/>
    </xf>
    <xf numFmtId="0" fontId="10" fillId="4" borderId="0" xfId="0" applyFont="1" applyFill="1"/>
    <xf numFmtId="0" fontId="11" fillId="4" borderId="0" xfId="0" applyFont="1" applyFill="1"/>
    <xf numFmtId="40" fontId="0" fillId="0" borderId="0" xfId="0" applyNumberFormat="1"/>
    <xf numFmtId="0" fontId="2" fillId="0" borderId="0" xfId="0" applyFont="1"/>
    <xf numFmtId="0" fontId="7" fillId="0" borderId="0" xfId="0" applyFont="1"/>
    <xf numFmtId="0" fontId="0" fillId="0" borderId="0" xfId="0" applyAlignment="1">
      <alignment horizontal="right" wrapText="1"/>
    </xf>
    <xf numFmtId="0" fontId="7" fillId="3" borderId="0" xfId="0" applyFont="1" applyFill="1" applyAlignment="1">
      <alignment horizontal="left" vertical="center"/>
    </xf>
    <xf numFmtId="0" fontId="7" fillId="3" borderId="0" xfId="0" applyFont="1" applyFill="1" applyAlignment="1" applyProtection="1">
      <alignment horizontal="left" vertical="center"/>
      <protection locked="0"/>
    </xf>
    <xf numFmtId="0" fontId="0" fillId="0" borderId="0" xfId="0" applyFill="1" applyAlignment="1" applyProtection="1">
      <alignment horizontal="left" indent="1"/>
    </xf>
    <xf numFmtId="0" fontId="7" fillId="0" borderId="58" xfId="0" applyFont="1" applyFill="1" applyBorder="1" applyAlignment="1" applyProtection="1">
      <alignment horizontal="right"/>
    </xf>
    <xf numFmtId="164" fontId="0" fillId="3" borderId="34" xfId="0" applyNumberFormat="1" applyFill="1" applyBorder="1" applyAlignment="1" applyProtection="1">
      <alignment wrapText="1"/>
    </xf>
    <xf numFmtId="164" fontId="0" fillId="3" borderId="56" xfId="0" applyNumberFormat="1" applyFill="1" applyBorder="1" applyAlignment="1" applyProtection="1">
      <alignment wrapText="1"/>
    </xf>
    <xf numFmtId="164" fontId="0" fillId="3" borderId="57" xfId="0" applyNumberFormat="1" applyFill="1" applyBorder="1" applyAlignment="1" applyProtection="1">
      <alignment wrapText="1"/>
    </xf>
    <xf numFmtId="0" fontId="7" fillId="0" borderId="0" xfId="0" applyFont="1" applyFill="1" applyAlignment="1" applyProtection="1">
      <alignment horizontal="center"/>
    </xf>
    <xf numFmtId="0" fontId="12" fillId="0" borderId="0" xfId="0" applyFont="1" applyAlignment="1" applyProtection="1">
      <alignment horizontal="left" wrapText="1" indent="1"/>
    </xf>
    <xf numFmtId="10" fontId="7" fillId="0" borderId="0" xfId="0" applyNumberFormat="1" applyFont="1" applyFill="1" applyAlignment="1" applyProtection="1">
      <alignment horizontal="center"/>
    </xf>
    <xf numFmtId="9" fontId="0" fillId="0" borderId="52" xfId="0" applyNumberFormat="1" applyBorder="1" applyProtection="1"/>
    <xf numFmtId="0" fontId="22" fillId="0" borderId="0" xfId="0" applyFont="1" applyAlignment="1">
      <alignment horizontal="right"/>
    </xf>
    <xf numFmtId="0" fontId="7" fillId="3" borderId="0" xfId="0" applyFont="1" applyFill="1" applyAlignment="1" applyProtection="1">
      <alignment horizontal="left"/>
      <protection locked="0"/>
    </xf>
    <xf numFmtId="0" fontId="19" fillId="0" borderId="51" xfId="0" applyFont="1"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0" fontId="15" fillId="0" borderId="0" xfId="0" applyFont="1" applyFill="1" applyAlignment="1" applyProtection="1">
      <alignment horizontal="center"/>
    </xf>
    <xf numFmtId="0" fontId="0" fillId="0" borderId="0" xfId="0" applyAlignment="1" applyProtection="1">
      <alignment horizontal="center"/>
    </xf>
    <xf numFmtId="0" fontId="0" fillId="0" borderId="0" xfId="0" applyBorder="1" applyAlignment="1">
      <alignment horizontal="center"/>
    </xf>
    <xf numFmtId="0" fontId="0" fillId="0" borderId="0" xfId="0" applyBorder="1"/>
    <xf numFmtId="164" fontId="0" fillId="0" borderId="0" xfId="1" applyNumberFormat="1" applyFont="1" applyBorder="1" applyProtection="1"/>
    <xf numFmtId="9" fontId="0" fillId="0" borderId="0" xfId="0" applyNumberFormat="1" applyBorder="1"/>
    <xf numFmtId="169" fontId="0" fillId="0" borderId="0" xfId="0" applyNumberFormat="1" applyBorder="1"/>
    <xf numFmtId="0" fontId="7" fillId="2" borderId="0" xfId="0" applyFont="1" applyFill="1" applyAlignment="1" applyProtection="1">
      <alignment horizontal="left" indent="1"/>
    </xf>
    <xf numFmtId="0" fontId="0" fillId="0" borderId="17" xfId="0" applyBorder="1" applyAlignment="1" applyProtection="1">
      <alignment horizontal="left"/>
      <protection locked="0"/>
    </xf>
    <xf numFmtId="166" fontId="17" fillId="0" borderId="17" xfId="3" applyNumberFormat="1" applyBorder="1" applyAlignment="1" applyProtection="1">
      <alignment horizontal="left"/>
      <protection locked="0"/>
    </xf>
    <xf numFmtId="0" fontId="0" fillId="0" borderId="31" xfId="0" applyBorder="1" applyAlignment="1" applyProtection="1">
      <alignment horizontal="left"/>
      <protection locked="0"/>
    </xf>
    <xf numFmtId="167" fontId="0" fillId="0" borderId="32" xfId="0" applyNumberFormat="1" applyBorder="1" applyAlignment="1" applyProtection="1">
      <alignment horizontal="left"/>
      <protection locked="0"/>
    </xf>
    <xf numFmtId="0" fontId="0" fillId="0" borderId="52" xfId="0" applyFill="1" applyBorder="1" applyAlignment="1" applyProtection="1"/>
    <xf numFmtId="167" fontId="0" fillId="0" borderId="0" xfId="0" applyNumberFormat="1" applyFill="1" applyAlignment="1" applyProtection="1">
      <alignment horizontal="center"/>
    </xf>
    <xf numFmtId="42" fontId="0" fillId="0" borderId="0" xfId="1" applyNumberFormat="1" applyFont="1" applyProtection="1"/>
    <xf numFmtId="42" fontId="0" fillId="0" borderId="54" xfId="1" applyNumberFormat="1" applyFont="1" applyBorder="1" applyProtection="1"/>
    <xf numFmtId="0" fontId="25" fillId="0" borderId="0" xfId="0" applyFont="1" applyAlignment="1" applyProtection="1">
      <alignment horizontal="left"/>
    </xf>
    <xf numFmtId="0" fontId="0" fillId="0" borderId="0" xfId="0" applyBorder="1" applyAlignment="1" applyProtection="1">
      <alignment wrapText="1"/>
    </xf>
    <xf numFmtId="2" fontId="0" fillId="0" borderId="55" xfId="0" applyNumberFormat="1" applyBorder="1" applyProtection="1"/>
    <xf numFmtId="0" fontId="25" fillId="0" borderId="0" xfId="0" applyFont="1" applyFill="1" applyAlignment="1" applyProtection="1">
      <alignment horizontal="left"/>
    </xf>
    <xf numFmtId="2" fontId="0" fillId="0" borderId="55" xfId="0" applyNumberFormat="1" applyBorder="1"/>
    <xf numFmtId="0" fontId="0" fillId="0" borderId="0" xfId="0" applyBorder="1" applyAlignment="1" applyProtection="1">
      <alignment horizontal="center"/>
    </xf>
    <xf numFmtId="0" fontId="0" fillId="0" borderId="0" xfId="0" applyBorder="1" applyProtection="1"/>
    <xf numFmtId="9" fontId="0" fillId="0" borderId="0" xfId="0" applyNumberFormat="1" applyBorder="1" applyProtection="1"/>
    <xf numFmtId="169" fontId="0" fillId="0" borderId="0" xfId="0" applyNumberFormat="1" applyBorder="1" applyProtection="1"/>
    <xf numFmtId="0" fontId="0" fillId="0" borderId="53" xfId="0" applyBorder="1" applyAlignment="1" applyProtection="1">
      <alignment horizontal="center"/>
    </xf>
    <xf numFmtId="0" fontId="0" fillId="0" borderId="21" xfId="0" applyBorder="1" applyAlignment="1" applyProtection="1">
      <alignment horizontal="center"/>
    </xf>
    <xf numFmtId="0" fontId="19" fillId="0" borderId="51" xfId="0" applyFont="1" applyFill="1" applyBorder="1" applyAlignment="1" applyProtection="1">
      <alignment horizontal="center" vertical="center" wrapText="1"/>
    </xf>
    <xf numFmtId="0" fontId="19" fillId="0" borderId="53" xfId="0" applyFont="1" applyFill="1" applyBorder="1" applyAlignment="1" applyProtection="1">
      <alignment horizontal="center" vertical="center" wrapText="1"/>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3" fillId="3" borderId="36" xfId="0" applyFont="1" applyFill="1" applyBorder="1" applyAlignment="1" applyProtection="1">
      <alignment horizontal="left" vertical="top" wrapText="1"/>
      <protection locked="0"/>
    </xf>
    <xf numFmtId="0" fontId="3" fillId="3" borderId="5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52"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53"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0" fillId="0" borderId="0" xfId="0" applyAlignment="1">
      <alignment horizontal="center" wrapText="1"/>
    </xf>
    <xf numFmtId="44" fontId="12" fillId="0" borderId="44" xfId="1" applyFont="1" applyFill="1" applyBorder="1" applyAlignment="1" applyProtection="1">
      <alignment horizontal="left" vertical="center" wrapText="1"/>
    </xf>
    <xf numFmtId="44" fontId="7" fillId="0" borderId="12" xfId="0" applyNumberFormat="1" applyFont="1" applyFill="1" applyBorder="1" applyAlignment="1" applyProtection="1">
      <alignment horizontal="center"/>
    </xf>
    <xf numFmtId="44" fontId="7" fillId="0" borderId="11" xfId="0" applyNumberFormat="1" applyFont="1" applyFill="1" applyBorder="1" applyAlignment="1" applyProtection="1">
      <alignment horizontal="center"/>
    </xf>
    <xf numFmtId="44" fontId="7" fillId="0" borderId="13" xfId="0" applyNumberFormat="1" applyFont="1" applyFill="1" applyBorder="1" applyAlignment="1" applyProtection="1">
      <alignment horizontal="center"/>
    </xf>
    <xf numFmtId="0" fontId="14" fillId="2" borderId="0" xfId="0" applyFont="1" applyFill="1" applyAlignment="1" applyProtection="1">
      <alignment horizontal="right" vertical="center" wrapText="1"/>
    </xf>
    <xf numFmtId="0" fontId="14" fillId="2" borderId="15" xfId="0" applyFont="1" applyFill="1" applyBorder="1" applyAlignment="1" applyProtection="1">
      <alignment horizontal="right" vertical="center" wrapText="1"/>
    </xf>
    <xf numFmtId="0" fontId="0" fillId="5" borderId="4" xfId="0" applyFill="1" applyBorder="1" applyAlignment="1" applyProtection="1">
      <alignment horizontal="center" vertical="center" wrapText="1"/>
    </xf>
    <xf numFmtId="0" fontId="0" fillId="0" borderId="52" xfId="0" applyBorder="1" applyAlignment="1" applyProtection="1">
      <alignment horizontal="center" wrapText="1"/>
    </xf>
    <xf numFmtId="0" fontId="0" fillId="0" borderId="0" xfId="0" applyBorder="1" applyAlignment="1" applyProtection="1">
      <alignment horizontal="center" wrapText="1"/>
    </xf>
    <xf numFmtId="0" fontId="0" fillId="0" borderId="27" xfId="0" applyBorder="1" applyAlignment="1" applyProtection="1">
      <alignment horizontal="center" wrapText="1"/>
    </xf>
    <xf numFmtId="0" fontId="0" fillId="0" borderId="53" xfId="0" applyBorder="1" applyAlignment="1" applyProtection="1">
      <alignment horizontal="center" wrapText="1"/>
    </xf>
    <xf numFmtId="0" fontId="22" fillId="0" borderId="0" xfId="0" applyFont="1" applyAlignment="1">
      <alignment horizontal="center"/>
    </xf>
    <xf numFmtId="0" fontId="21" fillId="0" borderId="0" xfId="0" applyFont="1" applyAlignment="1">
      <alignment horizontal="left"/>
    </xf>
    <xf numFmtId="0" fontId="0" fillId="0" borderId="0" xfId="0" applyAlignment="1">
      <alignment horizontal="center"/>
    </xf>
    <xf numFmtId="0" fontId="0" fillId="0" borderId="15" xfId="0" applyBorder="1" applyAlignment="1">
      <alignment horizontal="center"/>
    </xf>
    <xf numFmtId="0" fontId="0" fillId="0" borderId="0" xfId="0" applyAlignment="1" applyProtection="1">
      <alignment horizontal="center"/>
    </xf>
    <xf numFmtId="0" fontId="0" fillId="0" borderId="0" xfId="0" applyBorder="1" applyAlignment="1" applyProtection="1">
      <alignment horizontal="center"/>
    </xf>
    <xf numFmtId="0" fontId="15" fillId="2" borderId="26" xfId="0" applyFont="1" applyFill="1" applyBorder="1" applyAlignment="1">
      <alignment horizontal="center"/>
    </xf>
    <xf numFmtId="0" fontId="15" fillId="2" borderId="28" xfId="0" applyFont="1" applyFill="1" applyBorder="1" applyAlignment="1">
      <alignment horizontal="center"/>
    </xf>
    <xf numFmtId="0" fontId="15" fillId="2" borderId="46" xfId="0" applyFont="1" applyFill="1" applyBorder="1" applyAlignment="1">
      <alignment horizontal="center"/>
    </xf>
    <xf numFmtId="0" fontId="0" fillId="3" borderId="0" xfId="0" applyFill="1" applyAlignment="1" applyProtection="1">
      <alignment horizontal="left" indent="1"/>
      <protection locked="0"/>
    </xf>
    <xf numFmtId="0" fontId="7" fillId="8" borderId="5" xfId="0" applyFont="1" applyFill="1" applyBorder="1" applyAlignment="1" applyProtection="1">
      <alignment horizontal="left" indent="3"/>
    </xf>
    <xf numFmtId="0" fontId="7" fillId="8" borderId="6" xfId="0" applyFont="1" applyFill="1" applyBorder="1" applyAlignment="1" applyProtection="1">
      <alignment horizontal="left" indent="3"/>
    </xf>
    <xf numFmtId="0" fontId="0" fillId="3" borderId="1" xfId="0" applyFill="1" applyBorder="1" applyAlignment="1" applyProtection="1">
      <alignment horizontal="center" wrapText="1"/>
      <protection locked="0"/>
    </xf>
    <xf numFmtId="0" fontId="7" fillId="8" borderId="4" xfId="0" applyFont="1" applyFill="1" applyBorder="1" applyAlignment="1" applyProtection="1">
      <alignment horizontal="left" indent="2"/>
    </xf>
    <xf numFmtId="0" fontId="7" fillId="8" borderId="6" xfId="0" applyFont="1" applyFill="1" applyBorder="1" applyAlignment="1" applyProtection="1">
      <alignment horizontal="left" indent="2"/>
    </xf>
    <xf numFmtId="0" fontId="0" fillId="0" borderId="0" xfId="0" applyFill="1" applyAlignment="1" applyProtection="1">
      <alignment horizontal="left" indent="1"/>
      <protection locked="0"/>
    </xf>
    <xf numFmtId="0" fontId="0" fillId="0" borderId="0" xfId="0" applyFont="1" applyAlignment="1" applyProtection="1">
      <alignment horizontal="center" vertical="top" wrapText="1"/>
    </xf>
    <xf numFmtId="0" fontId="0" fillId="0" borderId="1" xfId="0" applyBorder="1" applyAlignment="1" applyProtection="1">
      <alignment horizontal="center" wrapText="1"/>
    </xf>
    <xf numFmtId="0" fontId="0" fillId="0" borderId="17" xfId="0" applyBorder="1" applyAlignment="1" applyProtection="1">
      <alignment horizontal="center" wrapText="1"/>
    </xf>
    <xf numFmtId="0" fontId="0" fillId="0" borderId="2" xfId="0" applyBorder="1" applyAlignment="1" applyProtection="1">
      <alignment horizontal="center" wrapText="1"/>
    </xf>
    <xf numFmtId="0" fontId="15" fillId="0" borderId="0" xfId="0" applyFont="1" applyFill="1" applyAlignment="1" applyProtection="1">
      <alignment horizontal="center"/>
    </xf>
    <xf numFmtId="0" fontId="23" fillId="5" borderId="31" xfId="3" applyNumberFormat="1" applyFont="1" applyFill="1" applyBorder="1" applyAlignment="1" applyProtection="1">
      <alignment horizontal="left"/>
    </xf>
    <xf numFmtId="0" fontId="23" fillId="5" borderId="35" xfId="0" applyNumberFormat="1" applyFont="1" applyFill="1" applyBorder="1" applyAlignment="1" applyProtection="1">
      <alignment horizontal="left"/>
    </xf>
    <xf numFmtId="0" fontId="7" fillId="8" borderId="4" xfId="0" applyFont="1" applyFill="1" applyBorder="1" applyAlignment="1" applyProtection="1">
      <alignment horizontal="left" indent="3"/>
    </xf>
    <xf numFmtId="0" fontId="0" fillId="0" borderId="21" xfId="0" applyBorder="1" applyAlignment="1" applyProtection="1">
      <alignment horizontal="center" wrapText="1"/>
    </xf>
    <xf numFmtId="0" fontId="0" fillId="0" borderId="0" xfId="0" applyBorder="1" applyAlignment="1">
      <alignment horizontal="center"/>
    </xf>
    <xf numFmtId="0" fontId="0" fillId="0" borderId="0" xfId="0" applyBorder="1" applyAlignment="1">
      <alignment horizontal="center" wrapText="1"/>
    </xf>
    <xf numFmtId="0" fontId="23" fillId="5" borderId="17" xfId="0" applyFont="1" applyFill="1" applyBorder="1" applyAlignment="1" applyProtection="1">
      <alignment horizontal="left"/>
    </xf>
    <xf numFmtId="0" fontId="23" fillId="5" borderId="34" xfId="0" applyFont="1" applyFill="1" applyBorder="1" applyAlignment="1" applyProtection="1">
      <alignment horizontal="left"/>
    </xf>
    <xf numFmtId="14" fontId="23" fillId="5" borderId="27" xfId="3" applyNumberFormat="1" applyFont="1" applyFill="1" applyBorder="1" applyAlignment="1" applyProtection="1">
      <alignment horizontal="left"/>
    </xf>
    <xf numFmtId="14" fontId="23" fillId="5" borderId="57" xfId="3" applyNumberFormat="1" applyFont="1" applyFill="1" applyBorder="1" applyAlignment="1" applyProtection="1">
      <alignment horizontal="left"/>
    </xf>
    <xf numFmtId="0" fontId="15" fillId="2" borderId="26" xfId="0" applyFont="1" applyFill="1" applyBorder="1" applyAlignment="1" applyProtection="1">
      <alignment horizontal="center"/>
    </xf>
    <xf numFmtId="0" fontId="15" fillId="2" borderId="28" xfId="0" applyFont="1" applyFill="1" applyBorder="1" applyAlignment="1" applyProtection="1">
      <alignment horizontal="center"/>
    </xf>
    <xf numFmtId="0" fontId="15" fillId="2" borderId="46" xfId="0" applyFont="1" applyFill="1" applyBorder="1" applyAlignment="1" applyProtection="1">
      <alignment horizontal="center"/>
    </xf>
    <xf numFmtId="0" fontId="0" fillId="0" borderId="0" xfId="0" applyFill="1" applyAlignment="1" applyProtection="1">
      <alignment horizontal="left" indent="1"/>
    </xf>
    <xf numFmtId="0" fontId="0" fillId="5" borderId="31" xfId="0" applyFill="1" applyBorder="1" applyAlignment="1" applyProtection="1">
      <alignment horizontal="left" indent="1"/>
    </xf>
    <xf numFmtId="0" fontId="0" fillId="5" borderId="35" xfId="0" applyFill="1" applyBorder="1" applyAlignment="1" applyProtection="1">
      <alignment horizontal="left" indent="1"/>
    </xf>
    <xf numFmtId="0" fontId="0" fillId="5" borderId="17" xfId="0" applyFill="1" applyBorder="1" applyAlignment="1" applyProtection="1">
      <alignment horizontal="left" indent="1"/>
    </xf>
    <xf numFmtId="0" fontId="0" fillId="5" borderId="34" xfId="0" applyFill="1" applyBorder="1" applyAlignment="1" applyProtection="1">
      <alignment horizontal="left" indent="1"/>
    </xf>
    <xf numFmtId="0" fontId="17" fillId="5" borderId="17" xfId="3" applyNumberFormat="1" applyFill="1" applyBorder="1" applyAlignment="1" applyProtection="1">
      <alignment horizontal="left" indent="1"/>
    </xf>
    <xf numFmtId="0" fontId="0" fillId="5" borderId="34" xfId="0" applyNumberFormat="1" applyFill="1" applyBorder="1" applyAlignment="1" applyProtection="1">
      <alignment horizontal="left" indent="1"/>
    </xf>
    <xf numFmtId="0" fontId="0" fillId="3" borderId="0" xfId="0" applyFill="1" applyAlignment="1">
      <alignment horizontal="left" indent="1"/>
    </xf>
    <xf numFmtId="0" fontId="0" fillId="0" borderId="17" xfId="0" applyBorder="1" applyAlignment="1">
      <alignment horizontal="left" indent="1"/>
    </xf>
    <xf numFmtId="0" fontId="0" fillId="0" borderId="34" xfId="0" applyBorder="1" applyAlignment="1">
      <alignment horizontal="left" indent="1"/>
    </xf>
    <xf numFmtId="166" fontId="17" fillId="0" borderId="17" xfId="3" applyNumberFormat="1" applyBorder="1" applyAlignment="1" applyProtection="1">
      <alignment horizontal="left" indent="1"/>
    </xf>
    <xf numFmtId="166" fontId="0" fillId="0" borderId="34" xfId="0" applyNumberFormat="1" applyBorder="1" applyAlignment="1">
      <alignment horizontal="left" indent="1"/>
    </xf>
    <xf numFmtId="0" fontId="0" fillId="0" borderId="31" xfId="0" applyBorder="1" applyAlignment="1">
      <alignment horizontal="left" indent="1"/>
    </xf>
    <xf numFmtId="0" fontId="0" fillId="0" borderId="35" xfId="0" applyBorder="1" applyAlignment="1">
      <alignment horizontal="left" indent="1"/>
    </xf>
    <xf numFmtId="167" fontId="0" fillId="0" borderId="32" xfId="0" applyNumberFormat="1" applyBorder="1" applyAlignment="1">
      <alignment horizontal="center"/>
    </xf>
    <xf numFmtId="167" fontId="0" fillId="0" borderId="6" xfId="0" applyNumberFormat="1" applyBorder="1" applyAlignment="1">
      <alignment horizontal="center"/>
    </xf>
    <xf numFmtId="0" fontId="7" fillId="8" borderId="5" xfId="0" applyFont="1" applyFill="1" applyBorder="1" applyAlignment="1">
      <alignment horizontal="left" indent="3"/>
    </xf>
    <xf numFmtId="0" fontId="7" fillId="8" borderId="6" xfId="0" applyFont="1" applyFill="1" applyBorder="1" applyAlignment="1">
      <alignment horizontal="left" indent="3"/>
    </xf>
    <xf numFmtId="0" fontId="19" fillId="0" borderId="51" xfId="0" applyFont="1" applyBorder="1" applyAlignment="1">
      <alignment horizontal="center" vertical="center" wrapText="1"/>
    </xf>
    <xf numFmtId="0" fontId="19" fillId="0" borderId="53"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2" fillId="3" borderId="36" xfId="0" applyFont="1" applyFill="1" applyBorder="1" applyAlignment="1">
      <alignment horizontal="left" vertical="top" wrapText="1"/>
    </xf>
    <xf numFmtId="0" fontId="2" fillId="3" borderId="51"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3" borderId="21" xfId="0" applyFont="1" applyFill="1" applyBorder="1" applyAlignment="1">
      <alignment horizontal="left" vertical="top" wrapText="1"/>
    </xf>
    <xf numFmtId="0" fontId="0" fillId="0" borderId="52" xfId="0" applyBorder="1" applyAlignment="1">
      <alignment horizontal="center" wrapText="1"/>
    </xf>
    <xf numFmtId="0" fontId="0" fillId="0" borderId="27" xfId="0" applyBorder="1" applyAlignment="1">
      <alignment horizontal="center" wrapText="1"/>
    </xf>
    <xf numFmtId="0" fontId="0" fillId="0" borderId="53" xfId="0" applyBorder="1" applyAlignment="1">
      <alignment horizontal="center" wrapText="1"/>
    </xf>
    <xf numFmtId="0" fontId="0" fillId="0" borderId="53" xfId="0" applyBorder="1" applyAlignment="1">
      <alignment horizontal="center"/>
    </xf>
    <xf numFmtId="44" fontId="7" fillId="0" borderId="12" xfId="0" applyNumberFormat="1" applyFont="1" applyBorder="1" applyAlignment="1">
      <alignment horizontal="center"/>
    </xf>
    <xf numFmtId="44" fontId="7" fillId="0" borderId="11" xfId="0" applyNumberFormat="1" applyFont="1" applyBorder="1" applyAlignment="1">
      <alignment horizontal="center"/>
    </xf>
    <xf numFmtId="44" fontId="7" fillId="0" borderId="13" xfId="0" applyNumberFormat="1" applyFont="1" applyBorder="1" applyAlignment="1">
      <alignment horizontal="center"/>
    </xf>
    <xf numFmtId="0" fontId="14" fillId="2" borderId="0" xfId="0" applyFont="1" applyFill="1" applyAlignment="1">
      <alignment horizontal="right" vertical="center" wrapText="1"/>
    </xf>
    <xf numFmtId="0" fontId="14" fillId="2" borderId="15" xfId="0" applyFont="1" applyFill="1" applyBorder="1" applyAlignment="1">
      <alignment horizontal="right" vertical="center" wrapText="1"/>
    </xf>
    <xf numFmtId="0" fontId="0" fillId="5" borderId="4" xfId="0" applyFill="1" applyBorder="1" applyAlignment="1">
      <alignment horizontal="center" vertical="center" wrapText="1"/>
    </xf>
    <xf numFmtId="0" fontId="0" fillId="0" borderId="17" xfId="0" applyBorder="1" applyAlignment="1" applyProtection="1">
      <alignment horizontal="left" indent="1"/>
    </xf>
    <xf numFmtId="0" fontId="0" fillId="0" borderId="34" xfId="0" applyBorder="1" applyAlignment="1" applyProtection="1">
      <alignment horizontal="left" indent="1"/>
    </xf>
    <xf numFmtId="0" fontId="21" fillId="0" borderId="0" xfId="0" applyFont="1" applyAlignment="1" applyProtection="1">
      <alignment horizontal="left"/>
    </xf>
    <xf numFmtId="0" fontId="22" fillId="0" borderId="0" xfId="0" applyFont="1" applyAlignment="1" applyProtection="1">
      <alignment horizontal="center"/>
    </xf>
    <xf numFmtId="166" fontId="0" fillId="0" borderId="34" xfId="0" applyNumberFormat="1" applyBorder="1" applyAlignment="1" applyProtection="1">
      <alignment horizontal="left" indent="1"/>
    </xf>
    <xf numFmtId="0" fontId="0" fillId="0" borderId="31" xfId="0" applyBorder="1" applyAlignment="1" applyProtection="1">
      <alignment horizontal="left" indent="1"/>
    </xf>
    <xf numFmtId="0" fontId="0" fillId="0" borderId="35" xfId="0" applyBorder="1" applyAlignment="1" applyProtection="1">
      <alignment horizontal="left" indent="1"/>
    </xf>
    <xf numFmtId="167" fontId="0" fillId="0" borderId="32" xfId="0" applyNumberFormat="1" applyBorder="1" applyAlignment="1" applyProtection="1">
      <alignment horizontal="center"/>
    </xf>
    <xf numFmtId="167" fontId="0" fillId="0" borderId="6" xfId="0" applyNumberFormat="1" applyBorder="1" applyAlignment="1" applyProtection="1">
      <alignment horizontal="center"/>
    </xf>
    <xf numFmtId="0" fontId="0" fillId="3" borderId="1" xfId="0" applyFill="1" applyBorder="1" applyAlignment="1" applyProtection="1">
      <alignment horizontal="center" wrapText="1"/>
    </xf>
    <xf numFmtId="0" fontId="0" fillId="0" borderId="0" xfId="0" applyAlignment="1" applyProtection="1">
      <alignment horizontal="center" wrapText="1"/>
    </xf>
    <xf numFmtId="0" fontId="3" fillId="3" borderId="36" xfId="0" applyFont="1" applyFill="1" applyBorder="1" applyAlignment="1" applyProtection="1">
      <alignment horizontal="left" vertical="top" wrapText="1"/>
    </xf>
    <xf numFmtId="0" fontId="3" fillId="3" borderId="51" xfId="0" applyFont="1" applyFill="1" applyBorder="1" applyAlignment="1" applyProtection="1">
      <alignment horizontal="left" vertical="top" wrapText="1"/>
    </xf>
    <xf numFmtId="0" fontId="3" fillId="3" borderId="38" xfId="0" applyFont="1" applyFill="1" applyBorder="1" applyAlignment="1" applyProtection="1">
      <alignment horizontal="left" vertical="top" wrapText="1"/>
    </xf>
    <xf numFmtId="0" fontId="3" fillId="3" borderId="52" xfId="0" applyFont="1" applyFill="1" applyBorder="1" applyAlignment="1" applyProtection="1">
      <alignment horizontal="left" vertical="top" wrapText="1"/>
    </xf>
    <xf numFmtId="0" fontId="3" fillId="3" borderId="0" xfId="0" applyFont="1" applyFill="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27" xfId="0" applyFont="1" applyFill="1" applyBorder="1" applyAlignment="1" applyProtection="1">
      <alignment horizontal="left" vertical="top" wrapText="1"/>
    </xf>
    <xf numFmtId="0" fontId="3" fillId="3" borderId="53" xfId="0" applyFont="1" applyFill="1" applyBorder="1" applyAlignment="1" applyProtection="1">
      <alignment horizontal="left" vertical="top" wrapText="1"/>
    </xf>
    <xf numFmtId="0" fontId="3" fillId="3" borderId="21" xfId="0" applyFont="1" applyFill="1" applyBorder="1" applyAlignment="1" applyProtection="1">
      <alignment horizontal="left" vertical="top" wrapText="1"/>
    </xf>
    <xf numFmtId="0" fontId="16" fillId="11" borderId="17" xfId="0" applyFont="1" applyFill="1" applyBorder="1" applyAlignment="1">
      <alignment horizontal="center"/>
    </xf>
    <xf numFmtId="0" fontId="16" fillId="11" borderId="2"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0E0E0"/>
      <color rgb="FFFFF6DD"/>
      <color rgb="FFDBEBD1"/>
      <color rgb="FFE4E4E4"/>
      <color rgb="FFF4F9F1"/>
      <color rgb="FFAEAEAE"/>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28</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990358" y="2448982"/>
          <a:ext cx="2315552" cy="3975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8</xdr:row>
      <xdr:rowOff>205316</xdr:rowOff>
    </xdr:from>
    <xdr:to>
      <xdr:col>12</xdr:col>
      <xdr:colOff>293077</xdr:colOff>
      <xdr:row>27</xdr:row>
      <xdr:rowOff>22796</xdr:rowOff>
    </xdr:to>
    <xdr:sp macro="" textlink="">
      <xdr:nvSpPr>
        <xdr:cNvPr id="3" name="TextBox 2">
          <a:extLst>
            <a:ext uri="{FF2B5EF4-FFF2-40B4-BE49-F238E27FC236}">
              <a16:creationId xmlns:a16="http://schemas.microsoft.com/office/drawing/2014/main" id="{0A1B7268-F733-4625-96EA-6F7BF75A2CD0}"/>
            </a:ext>
          </a:extLst>
        </xdr:cNvPr>
        <xdr:cNvSpPr txBox="1"/>
      </xdr:nvSpPr>
      <xdr:spPr>
        <a:xfrm>
          <a:off x="16445442" y="2702983"/>
          <a:ext cx="2357885" cy="399789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115358</xdr:colOff>
      <xdr:row>9</xdr:row>
      <xdr:rowOff>131233</xdr:rowOff>
    </xdr:from>
    <xdr:to>
      <xdr:col>12</xdr:col>
      <xdr:colOff>303660</xdr:colOff>
      <xdr:row>28</xdr:row>
      <xdr:rowOff>184802</xdr:rowOff>
    </xdr:to>
    <xdr:sp macro="" textlink="">
      <xdr:nvSpPr>
        <xdr:cNvPr id="2" name="TextBox 1">
          <a:extLst>
            <a:ext uri="{FF2B5EF4-FFF2-40B4-BE49-F238E27FC236}">
              <a16:creationId xmlns:a16="http://schemas.microsoft.com/office/drawing/2014/main" id="{14F869F0-5B6C-4B53-B0C7-3A76922E1DED}"/>
            </a:ext>
          </a:extLst>
        </xdr:cNvPr>
        <xdr:cNvSpPr txBox="1"/>
      </xdr:nvSpPr>
      <xdr:spPr>
        <a:xfrm>
          <a:off x="16371358" y="2681816"/>
          <a:ext cx="2442552" cy="402231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26</xdr:row>
      <xdr:rowOff>0</xdr:rowOff>
    </xdr:to>
    <xdr:sp macro="" textlink="">
      <xdr:nvSpPr>
        <xdr:cNvPr id="2" name="TextBox 1">
          <a:extLst>
            <a:ext uri="{FF2B5EF4-FFF2-40B4-BE49-F238E27FC236}">
              <a16:creationId xmlns:a16="http://schemas.microsoft.com/office/drawing/2014/main" id="{4808EB45-2685-4595-A544-B5DDE5CD1330}"/>
            </a:ext>
          </a:extLst>
        </xdr:cNvPr>
        <xdr:cNvSpPr txBox="1"/>
      </xdr:nvSpPr>
      <xdr:spPr>
        <a:xfrm>
          <a:off x="16085608" y="2607732"/>
          <a:ext cx="2262636" cy="3975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8</xdr:row>
      <xdr:rowOff>205316</xdr:rowOff>
    </xdr:from>
    <xdr:to>
      <xdr:col>12</xdr:col>
      <xdr:colOff>293077</xdr:colOff>
      <xdr:row>26</xdr:row>
      <xdr:rowOff>158750</xdr:rowOff>
    </xdr:to>
    <xdr:sp macro="" textlink="">
      <xdr:nvSpPr>
        <xdr:cNvPr id="2" name="TextBox 1">
          <a:extLst>
            <a:ext uri="{FF2B5EF4-FFF2-40B4-BE49-F238E27FC236}">
              <a16:creationId xmlns:a16="http://schemas.microsoft.com/office/drawing/2014/main" id="{A51BA772-7871-4F2E-B122-81DE5815B2F8}"/>
            </a:ext>
          </a:extLst>
        </xdr:cNvPr>
        <xdr:cNvSpPr txBox="1"/>
      </xdr:nvSpPr>
      <xdr:spPr>
        <a:xfrm>
          <a:off x="16445442" y="2702983"/>
          <a:ext cx="2357885" cy="392218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ame@CCA.com" TargetMode="External"/><Relationship Id="rId1" Type="http://schemas.openxmlformats.org/officeDocument/2006/relationships/hyperlink" Target="mailto:name@CBC.com"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name@CBC.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tabColor theme="4" tint="0.79998168889431442"/>
    <pageSetUpPr fitToPage="1"/>
  </sheetPr>
  <dimension ref="A1:O87"/>
  <sheetViews>
    <sheetView showGridLines="0" tabSelected="1" zoomScale="90" zoomScaleNormal="90" workbookViewId="0">
      <pane xSplit="2" ySplit="8" topLeftCell="C9" activePane="bottomRight" state="frozen"/>
      <selection pane="topRight" activeCell="C1" sqref="C1"/>
      <selection pane="bottomLeft" activeCell="A7" sqref="A7"/>
      <selection pane="bottomRight" activeCell="G26" sqref="G26"/>
    </sheetView>
  </sheetViews>
  <sheetFormatPr defaultColWidth="10.625" defaultRowHeight="15.75" x14ac:dyDescent="0.25"/>
  <cols>
    <col min="1" max="1" width="19.75" style="4" customWidth="1"/>
    <col min="2" max="2" width="66.5" style="4" customWidth="1"/>
    <col min="3" max="3" width="18.375" style="4" customWidth="1"/>
    <col min="4" max="4" width="17.5" style="4" customWidth="1"/>
    <col min="5" max="5" width="18.375" style="4" customWidth="1"/>
    <col min="6" max="6" width="20.75" style="4" customWidth="1"/>
    <col min="7" max="8" width="15" style="4" customWidth="1"/>
    <col min="9" max="9" width="17.375" style="4" customWidth="1"/>
    <col min="10" max="10" width="5.375" style="4" customWidth="1"/>
    <col min="11" max="11" width="9.375" style="4" customWidth="1"/>
    <col min="12" max="12" width="17.875" style="4" customWidth="1"/>
    <col min="13" max="13" width="11.625" style="4" customWidth="1"/>
    <col min="14" max="14" width="5.625" style="4" customWidth="1"/>
    <col min="15" max="16384" width="10.625" style="4"/>
  </cols>
  <sheetData>
    <row r="1" spans="1:10" ht="18.75" x14ac:dyDescent="0.3">
      <c r="A1" s="305" t="s">
        <v>8</v>
      </c>
      <c r="B1" s="305"/>
      <c r="C1" s="306" t="s">
        <v>38</v>
      </c>
      <c r="D1" s="306"/>
      <c r="E1" s="306"/>
      <c r="F1" s="310" t="s">
        <v>123</v>
      </c>
      <c r="G1" s="311"/>
      <c r="H1" s="312"/>
    </row>
    <row r="2" spans="1:10" ht="18.75" x14ac:dyDescent="0.3">
      <c r="A2" s="304" t="s">
        <v>10</v>
      </c>
      <c r="B2" s="304"/>
      <c r="C2" s="306" t="s">
        <v>119</v>
      </c>
      <c r="D2" s="306"/>
      <c r="E2" s="307"/>
      <c r="F2" s="136" t="s">
        <v>124</v>
      </c>
      <c r="G2" s="259"/>
      <c r="H2" s="130"/>
    </row>
    <row r="3" spans="1:10" ht="18" customHeight="1" x14ac:dyDescent="0.3">
      <c r="A3" s="247" t="s">
        <v>138</v>
      </c>
      <c r="B3" s="2"/>
      <c r="C3" s="9" t="s">
        <v>35</v>
      </c>
      <c r="D3" s="313"/>
      <c r="E3" s="313"/>
      <c r="F3" s="136" t="s">
        <v>125</v>
      </c>
      <c r="G3" s="259"/>
      <c r="H3" s="130"/>
    </row>
    <row r="4" spans="1:10" ht="18" customHeight="1" x14ac:dyDescent="0.25">
      <c r="A4" s="135" t="s">
        <v>120</v>
      </c>
      <c r="B4" s="2"/>
      <c r="C4" s="9" t="s">
        <v>34</v>
      </c>
      <c r="D4" s="313"/>
      <c r="E4" s="313"/>
      <c r="F4" s="136" t="s">
        <v>55</v>
      </c>
      <c r="G4" s="260"/>
      <c r="H4" s="149"/>
    </row>
    <row r="5" spans="1:10" ht="32.25" customHeight="1" thickBot="1" x14ac:dyDescent="0.3">
      <c r="A5" s="235" t="s">
        <v>137</v>
      </c>
      <c r="B5" s="237">
        <v>1</v>
      </c>
      <c r="C5" s="9" t="s">
        <v>56</v>
      </c>
      <c r="D5" s="95" t="s">
        <v>57</v>
      </c>
      <c r="E5" s="92"/>
      <c r="F5" s="137" t="s">
        <v>37</v>
      </c>
      <c r="G5" s="261"/>
      <c r="H5" s="131"/>
    </row>
    <row r="6" spans="1:10" ht="18" customHeight="1" thickBot="1" x14ac:dyDescent="0.3">
      <c r="A6" s="135" t="s">
        <v>121</v>
      </c>
      <c r="B6" s="33"/>
      <c r="C6" s="9"/>
      <c r="D6" s="98" t="s">
        <v>58</v>
      </c>
      <c r="E6" s="92"/>
      <c r="F6" s="138" t="s">
        <v>126</v>
      </c>
      <c r="G6" s="262"/>
      <c r="H6" s="132"/>
    </row>
    <row r="7" spans="1:10" ht="18" customHeight="1" thickBot="1" x14ac:dyDescent="0.3">
      <c r="A7" s="135" t="s">
        <v>122</v>
      </c>
      <c r="B7" s="33"/>
      <c r="C7" s="267" t="s">
        <v>143</v>
      </c>
      <c r="D7" s="87"/>
      <c r="E7" s="87"/>
    </row>
    <row r="8" spans="1:10" ht="48" thickBot="1" x14ac:dyDescent="0.3">
      <c r="C8" s="56" t="s">
        <v>4</v>
      </c>
      <c r="D8" s="57" t="s">
        <v>0</v>
      </c>
      <c r="E8" s="58" t="s">
        <v>1</v>
      </c>
      <c r="F8" s="59" t="s">
        <v>16</v>
      </c>
      <c r="G8" s="59" t="s">
        <v>17</v>
      </c>
      <c r="H8" s="60" t="s">
        <v>15</v>
      </c>
      <c r="I8" s="61" t="s">
        <v>50</v>
      </c>
      <c r="J8" s="88"/>
    </row>
    <row r="9" spans="1:10" ht="16.5" thickBot="1" x14ac:dyDescent="0.3">
      <c r="A9" s="314" t="s">
        <v>48</v>
      </c>
      <c r="B9" s="315"/>
      <c r="C9" s="83"/>
      <c r="D9" s="49"/>
      <c r="E9" s="49"/>
      <c r="F9" s="49"/>
      <c r="G9" s="49"/>
      <c r="H9" s="49"/>
      <c r="I9" s="62"/>
    </row>
    <row r="10" spans="1:10" x14ac:dyDescent="0.25">
      <c r="A10" s="25" t="s">
        <v>39</v>
      </c>
      <c r="B10" s="79" t="s">
        <v>47</v>
      </c>
      <c r="C10" s="74"/>
      <c r="D10" s="74"/>
      <c r="E10" s="74"/>
      <c r="F10" s="74"/>
      <c r="G10" s="74"/>
      <c r="H10" s="74"/>
      <c r="I10" s="77"/>
    </row>
    <row r="11" spans="1:10" x14ac:dyDescent="0.25">
      <c r="A11" s="84">
        <v>0</v>
      </c>
      <c r="B11" s="39" t="s">
        <v>40</v>
      </c>
      <c r="C11" s="53">
        <v>0</v>
      </c>
      <c r="D11" s="40">
        <v>0</v>
      </c>
      <c r="E11" s="40">
        <v>0</v>
      </c>
      <c r="F11" s="40">
        <v>0</v>
      </c>
      <c r="G11" s="40">
        <v>0</v>
      </c>
      <c r="H11" s="40">
        <v>0</v>
      </c>
      <c r="I11" s="46">
        <f>C11-D11-E11-F11-G11-H11</f>
        <v>0</v>
      </c>
    </row>
    <row r="12" spans="1:10" x14ac:dyDescent="0.25">
      <c r="A12" s="6"/>
      <c r="B12" s="39" t="s">
        <v>41</v>
      </c>
      <c r="C12" s="54">
        <v>0</v>
      </c>
      <c r="D12" s="42">
        <v>0</v>
      </c>
      <c r="E12" s="42">
        <v>0</v>
      </c>
      <c r="F12" s="42">
        <v>0</v>
      </c>
      <c r="G12" s="42">
        <v>0</v>
      </c>
      <c r="H12" s="42">
        <v>0</v>
      </c>
      <c r="I12" s="48">
        <f t="shared" ref="I12:I63" si="0">C12-D12-E12-F12-G12-H12</f>
        <v>0</v>
      </c>
    </row>
    <row r="13" spans="1:10" x14ac:dyDescent="0.25">
      <c r="A13" s="6"/>
      <c r="B13" s="81" t="s">
        <v>53</v>
      </c>
      <c r="C13" s="82"/>
      <c r="D13" s="75"/>
      <c r="E13" s="75"/>
      <c r="F13" s="75"/>
      <c r="G13" s="75"/>
      <c r="H13" s="75"/>
      <c r="I13" s="76"/>
    </row>
    <row r="14" spans="1:10" x14ac:dyDescent="0.25">
      <c r="A14" s="6"/>
      <c r="B14" s="103" t="s">
        <v>65</v>
      </c>
      <c r="C14" s="53">
        <v>0</v>
      </c>
      <c r="D14" s="45">
        <f>C14</f>
        <v>0</v>
      </c>
      <c r="E14" s="23"/>
      <c r="F14" s="23"/>
      <c r="G14" s="23"/>
      <c r="H14" s="23"/>
      <c r="I14" s="46">
        <f t="shared" ref="I14:I15" si="1">C14-D14-E14-F14-G14-H14</f>
        <v>0</v>
      </c>
    </row>
    <row r="15" spans="1:10" ht="17.45" customHeight="1" x14ac:dyDescent="0.25">
      <c r="A15" s="6"/>
      <c r="B15" s="103" t="s">
        <v>66</v>
      </c>
      <c r="C15" s="53">
        <v>0</v>
      </c>
      <c r="D15" s="24"/>
      <c r="E15" s="44">
        <f>C15</f>
        <v>0</v>
      </c>
      <c r="F15" s="23"/>
      <c r="G15" s="23"/>
      <c r="H15" s="23"/>
      <c r="I15" s="46">
        <f t="shared" si="1"/>
        <v>0</v>
      </c>
    </row>
    <row r="16" spans="1:10" x14ac:dyDescent="0.25">
      <c r="A16" s="6"/>
      <c r="B16" s="19" t="s">
        <v>95</v>
      </c>
      <c r="C16" s="53">
        <v>0</v>
      </c>
      <c r="D16" s="23"/>
      <c r="E16" s="23"/>
      <c r="F16" s="23"/>
      <c r="G16" s="44">
        <f>C16</f>
        <v>0</v>
      </c>
      <c r="H16" s="23"/>
      <c r="I16" s="46">
        <f t="shared" si="0"/>
        <v>0</v>
      </c>
    </row>
    <row r="17" spans="1:15" x14ac:dyDescent="0.25">
      <c r="A17" s="6"/>
      <c r="B17" s="19" t="s">
        <v>45</v>
      </c>
      <c r="C17" s="53">
        <v>0</v>
      </c>
      <c r="D17" s="45">
        <f>C17</f>
        <v>0</v>
      </c>
      <c r="E17" s="23"/>
      <c r="F17" s="23"/>
      <c r="G17" s="23"/>
      <c r="H17" s="23"/>
      <c r="I17" s="47">
        <f t="shared" si="0"/>
        <v>0</v>
      </c>
    </row>
    <row r="18" spans="1:15" x14ac:dyDescent="0.25">
      <c r="A18" s="6"/>
      <c r="B18" s="19" t="s">
        <v>94</v>
      </c>
      <c r="C18" s="53">
        <v>0</v>
      </c>
      <c r="D18" s="24"/>
      <c r="E18" s="23"/>
      <c r="F18" s="23"/>
      <c r="G18" s="23"/>
      <c r="H18" s="44">
        <f>C18</f>
        <v>0</v>
      </c>
      <c r="I18" s="46">
        <f t="shared" si="0"/>
        <v>0</v>
      </c>
    </row>
    <row r="19" spans="1:15" x14ac:dyDescent="0.25">
      <c r="A19" s="6"/>
      <c r="B19" s="35" t="s">
        <v>60</v>
      </c>
      <c r="C19" s="53">
        <v>0</v>
      </c>
      <c r="D19" s="45">
        <f>C19</f>
        <v>0</v>
      </c>
      <c r="E19" s="23"/>
      <c r="F19" s="23"/>
      <c r="G19" s="23"/>
      <c r="H19" s="23"/>
      <c r="I19" s="46">
        <f t="shared" si="0"/>
        <v>0</v>
      </c>
    </row>
    <row r="20" spans="1:15" x14ac:dyDescent="0.25">
      <c r="A20" s="6"/>
      <c r="B20" s="20" t="s">
        <v>43</v>
      </c>
      <c r="C20" s="53">
        <v>0</v>
      </c>
      <c r="D20" s="45">
        <f>C20</f>
        <v>0</v>
      </c>
      <c r="E20" s="23"/>
      <c r="F20" s="23"/>
      <c r="G20" s="23"/>
      <c r="H20" s="23"/>
      <c r="I20" s="46">
        <f t="shared" si="0"/>
        <v>0</v>
      </c>
    </row>
    <row r="21" spans="1:15" x14ac:dyDescent="0.25">
      <c r="A21" s="6"/>
      <c r="B21" s="20" t="s">
        <v>61</v>
      </c>
      <c r="C21" s="53">
        <v>0</v>
      </c>
      <c r="D21" s="45">
        <f>C21</f>
        <v>0</v>
      </c>
      <c r="E21" s="23"/>
      <c r="F21" s="23"/>
      <c r="G21" s="23"/>
      <c r="H21" s="23"/>
      <c r="I21" s="46">
        <f t="shared" si="0"/>
        <v>0</v>
      </c>
    </row>
    <row r="22" spans="1:15" x14ac:dyDescent="0.25">
      <c r="A22" s="6"/>
      <c r="B22" s="20" t="s">
        <v>96</v>
      </c>
      <c r="C22" s="53">
        <v>0</v>
      </c>
      <c r="D22" s="45">
        <f>C22</f>
        <v>0</v>
      </c>
      <c r="E22" s="23"/>
      <c r="F22" s="23"/>
      <c r="G22" s="23"/>
      <c r="H22" s="23"/>
      <c r="I22" s="46">
        <f t="shared" si="0"/>
        <v>0</v>
      </c>
    </row>
    <row r="23" spans="1:15" x14ac:dyDescent="0.25">
      <c r="A23" s="6"/>
      <c r="B23" s="34" t="s">
        <v>46</v>
      </c>
      <c r="C23" s="53">
        <v>0</v>
      </c>
      <c r="D23" s="40">
        <v>0</v>
      </c>
      <c r="E23" s="40">
        <v>0</v>
      </c>
      <c r="F23" s="41">
        <v>0</v>
      </c>
      <c r="G23" s="41">
        <v>0</v>
      </c>
      <c r="H23" s="41">
        <v>0</v>
      </c>
      <c r="I23" s="46">
        <f t="shared" si="0"/>
        <v>0</v>
      </c>
    </row>
    <row r="24" spans="1:15" x14ac:dyDescent="0.25">
      <c r="A24" s="6"/>
      <c r="B24" s="34" t="s">
        <v>46</v>
      </c>
      <c r="C24" s="53">
        <v>0</v>
      </c>
      <c r="D24" s="40">
        <v>0</v>
      </c>
      <c r="E24" s="40">
        <v>0</v>
      </c>
      <c r="F24" s="41">
        <v>0</v>
      </c>
      <c r="G24" s="41">
        <v>0</v>
      </c>
      <c r="H24" s="41">
        <v>0</v>
      </c>
      <c r="I24" s="46">
        <f t="shared" ref="I24" si="2">C24-D24-E24-F24-G24-H24</f>
        <v>0</v>
      </c>
    </row>
    <row r="25" spans="1:15" x14ac:dyDescent="0.25">
      <c r="A25" s="6"/>
      <c r="B25" s="34" t="s">
        <v>46</v>
      </c>
      <c r="C25" s="53">
        <v>0</v>
      </c>
      <c r="D25" s="40">
        <v>0</v>
      </c>
      <c r="E25" s="40">
        <v>0</v>
      </c>
      <c r="F25" s="41">
        <v>0</v>
      </c>
      <c r="G25" s="41">
        <v>0</v>
      </c>
      <c r="H25" s="41">
        <v>0</v>
      </c>
      <c r="I25" s="46">
        <f t="shared" si="0"/>
        <v>0</v>
      </c>
    </row>
    <row r="26" spans="1:15" x14ac:dyDescent="0.25">
      <c r="A26" s="6"/>
      <c r="B26" s="34" t="s">
        <v>46</v>
      </c>
      <c r="C26" s="53">
        <v>0</v>
      </c>
      <c r="D26" s="40">
        <v>0</v>
      </c>
      <c r="E26" s="40">
        <v>0</v>
      </c>
      <c r="F26" s="41">
        <v>0</v>
      </c>
      <c r="G26" s="41">
        <v>0</v>
      </c>
      <c r="H26" s="41">
        <v>0</v>
      </c>
      <c r="I26" s="46">
        <f t="shared" si="0"/>
        <v>0</v>
      </c>
    </row>
    <row r="27" spans="1:15" x14ac:dyDescent="0.25">
      <c r="A27" s="6"/>
      <c r="B27" s="36" t="s">
        <v>46</v>
      </c>
      <c r="C27" s="54">
        <v>0</v>
      </c>
      <c r="D27" s="42">
        <v>0</v>
      </c>
      <c r="E27" s="42">
        <v>0</v>
      </c>
      <c r="F27" s="43">
        <v>0</v>
      </c>
      <c r="G27" s="43">
        <v>0</v>
      </c>
      <c r="H27" s="43">
        <v>0</v>
      </c>
      <c r="I27" s="48">
        <f t="shared" si="0"/>
        <v>0</v>
      </c>
    </row>
    <row r="28" spans="1:15" x14ac:dyDescent="0.25">
      <c r="A28" s="6"/>
      <c r="B28" s="81" t="s">
        <v>42</v>
      </c>
      <c r="C28" s="82"/>
      <c r="D28" s="75"/>
      <c r="E28" s="75"/>
      <c r="F28" s="75"/>
      <c r="G28" s="75"/>
      <c r="H28" s="75"/>
      <c r="I28" s="76"/>
    </row>
    <row r="29" spans="1:15" ht="15.75" customHeight="1" x14ac:dyDescent="0.25">
      <c r="A29" s="6"/>
      <c r="B29" s="55" t="s">
        <v>67</v>
      </c>
      <c r="C29" s="53">
        <v>0</v>
      </c>
      <c r="D29" s="40">
        <v>0</v>
      </c>
      <c r="E29" s="40">
        <v>0</v>
      </c>
      <c r="F29" s="41">
        <v>0</v>
      </c>
      <c r="G29" s="41">
        <v>0</v>
      </c>
      <c r="H29" s="41">
        <v>0</v>
      </c>
      <c r="I29" s="46">
        <f t="shared" si="0"/>
        <v>0</v>
      </c>
      <c r="K29" s="308"/>
      <c r="L29" s="309"/>
      <c r="M29" s="268"/>
      <c r="N29" s="268"/>
      <c r="O29" s="1"/>
    </row>
    <row r="30" spans="1:15" x14ac:dyDescent="0.25">
      <c r="A30" s="6"/>
      <c r="B30" s="55" t="s">
        <v>67</v>
      </c>
      <c r="C30" s="53">
        <v>0</v>
      </c>
      <c r="D30" s="40">
        <v>0</v>
      </c>
      <c r="E30" s="40">
        <v>0</v>
      </c>
      <c r="F30" s="41">
        <v>0</v>
      </c>
      <c r="G30" s="41">
        <v>0</v>
      </c>
      <c r="H30" s="41">
        <v>0</v>
      </c>
      <c r="I30" s="46">
        <f t="shared" ref="I30" si="3">C30-D30-E30-F30-G30-H30</f>
        <v>0</v>
      </c>
      <c r="K30" s="252"/>
      <c r="L30" s="252"/>
      <c r="M30" s="268"/>
      <c r="N30" s="268"/>
      <c r="O30" s="1"/>
    </row>
    <row r="31" spans="1:15" x14ac:dyDescent="0.25">
      <c r="A31" s="6"/>
      <c r="B31" s="55" t="s">
        <v>67</v>
      </c>
      <c r="C31" s="53">
        <v>0</v>
      </c>
      <c r="D31" s="40">
        <v>0</v>
      </c>
      <c r="E31" s="40">
        <v>0</v>
      </c>
      <c r="F31" s="41">
        <v>0</v>
      </c>
      <c r="G31" s="41">
        <v>0</v>
      </c>
      <c r="H31" s="41">
        <v>0</v>
      </c>
      <c r="I31" s="46">
        <f t="shared" si="0"/>
        <v>0</v>
      </c>
      <c r="K31" s="252"/>
      <c r="L31" s="252"/>
      <c r="M31" s="268"/>
      <c r="N31" s="268"/>
      <c r="O31" s="1"/>
    </row>
    <row r="32" spans="1:15" ht="16.5" thickBot="1" x14ac:dyDescent="0.3">
      <c r="A32" s="6"/>
      <c r="B32" s="55" t="s">
        <v>67</v>
      </c>
      <c r="C32" s="53">
        <v>0</v>
      </c>
      <c r="D32" s="40">
        <v>0</v>
      </c>
      <c r="E32" s="40">
        <v>0</v>
      </c>
      <c r="F32" s="41">
        <v>0</v>
      </c>
      <c r="G32" s="41">
        <v>0</v>
      </c>
      <c r="H32" s="41">
        <v>0</v>
      </c>
      <c r="I32" s="46">
        <f t="shared" si="0"/>
        <v>0</v>
      </c>
      <c r="K32" s="252"/>
      <c r="L32" s="252"/>
      <c r="M32" s="300" t="s">
        <v>85</v>
      </c>
      <c r="N32" s="301"/>
      <c r="O32" s="1"/>
    </row>
    <row r="33" spans="1:15" ht="16.149999999999999" customHeight="1" thickBot="1" x14ac:dyDescent="0.3">
      <c r="A33" s="106" t="s">
        <v>51</v>
      </c>
      <c r="B33" s="107"/>
      <c r="C33" s="108"/>
      <c r="D33" s="49"/>
      <c r="E33" s="49"/>
      <c r="F33" s="49"/>
      <c r="G33" s="49"/>
      <c r="H33" s="49"/>
      <c r="I33" s="49"/>
      <c r="M33" s="300"/>
      <c r="N33" s="301"/>
      <c r="O33" s="1"/>
    </row>
    <row r="34" spans="1:15" ht="15.75" customHeight="1" x14ac:dyDescent="0.25">
      <c r="A34" s="6"/>
      <c r="B34" s="38" t="s">
        <v>118</v>
      </c>
      <c r="C34" s="69">
        <v>0</v>
      </c>
      <c r="D34" s="52">
        <v>0</v>
      </c>
      <c r="E34" s="52">
        <v>0</v>
      </c>
      <c r="F34" s="41">
        <v>0</v>
      </c>
      <c r="G34" s="41">
        <v>0</v>
      </c>
      <c r="H34" s="41">
        <v>0</v>
      </c>
      <c r="I34" s="50">
        <f t="shared" si="0"/>
        <v>0</v>
      </c>
      <c r="M34" s="300"/>
      <c r="N34" s="301"/>
      <c r="O34" s="1"/>
    </row>
    <row r="35" spans="1:15" x14ac:dyDescent="0.25">
      <c r="A35" s="6"/>
      <c r="B35" s="38" t="s">
        <v>117</v>
      </c>
      <c r="C35" s="69">
        <v>0</v>
      </c>
      <c r="D35" s="52">
        <v>0</v>
      </c>
      <c r="E35" s="52">
        <v>0</v>
      </c>
      <c r="F35" s="41">
        <v>0</v>
      </c>
      <c r="G35" s="41">
        <v>0</v>
      </c>
      <c r="H35" s="41">
        <v>0</v>
      </c>
      <c r="I35" s="50">
        <f t="shared" si="0"/>
        <v>0</v>
      </c>
      <c r="K35" s="276" t="s">
        <v>127</v>
      </c>
      <c r="L35" s="277"/>
      <c r="M35" s="302"/>
      <c r="N35" s="303"/>
      <c r="O35" s="1"/>
    </row>
    <row r="36" spans="1:15" ht="15.6" customHeight="1" x14ac:dyDescent="0.25">
      <c r="A36" s="6"/>
      <c r="B36" s="38" t="s">
        <v>98</v>
      </c>
      <c r="C36" s="69">
        <v>0</v>
      </c>
      <c r="D36" s="52">
        <v>0</v>
      </c>
      <c r="E36" s="52">
        <v>0</v>
      </c>
      <c r="F36" s="41">
        <v>0</v>
      </c>
      <c r="G36" s="41">
        <v>0</v>
      </c>
      <c r="H36" s="41">
        <v>0</v>
      </c>
      <c r="I36" s="50">
        <f t="shared" si="0"/>
        <v>0</v>
      </c>
      <c r="K36" s="4" t="s">
        <v>141</v>
      </c>
      <c r="L36" s="265">
        <f>D11+D12+D46+D47</f>
        <v>0</v>
      </c>
      <c r="M36" s="246" t="e">
        <f>L36/L42</f>
        <v>#DIV/0!</v>
      </c>
      <c r="O36" s="1"/>
    </row>
    <row r="37" spans="1:15" ht="15.6" customHeight="1" x14ac:dyDescent="0.25">
      <c r="A37" s="6"/>
      <c r="B37" s="38" t="s">
        <v>97</v>
      </c>
      <c r="C37" s="69">
        <v>0</v>
      </c>
      <c r="D37" s="52">
        <v>0</v>
      </c>
      <c r="E37" s="52">
        <v>0</v>
      </c>
      <c r="F37" s="41">
        <v>0</v>
      </c>
      <c r="G37" s="41">
        <v>0</v>
      </c>
      <c r="H37" s="41">
        <v>0</v>
      </c>
      <c r="I37" s="50">
        <f t="shared" ref="I37" si="4">C37-D37-E37-F37-G37-H37</f>
        <v>0</v>
      </c>
      <c r="K37" s="4" t="s">
        <v>142</v>
      </c>
      <c r="L37" s="265">
        <f>E11+E12+E46+E47</f>
        <v>0</v>
      </c>
      <c r="M37" s="246" t="e">
        <f>L37/L42</f>
        <v>#DIV/0!</v>
      </c>
      <c r="O37" s="1"/>
    </row>
    <row r="38" spans="1:15" x14ac:dyDescent="0.25">
      <c r="A38" s="6"/>
      <c r="B38" s="38" t="s">
        <v>74</v>
      </c>
      <c r="C38" s="69">
        <v>0</v>
      </c>
      <c r="D38" s="52">
        <v>0</v>
      </c>
      <c r="E38" s="52">
        <v>0</v>
      </c>
      <c r="F38" s="41">
        <v>0</v>
      </c>
      <c r="G38" s="41">
        <v>0</v>
      </c>
      <c r="H38" s="41">
        <v>0</v>
      </c>
      <c r="I38" s="50">
        <f t="shared" si="0"/>
        <v>0</v>
      </c>
      <c r="K38" s="4" t="s">
        <v>128</v>
      </c>
      <c r="L38" s="265">
        <f>H11+H12+H46+H47</f>
        <v>0</v>
      </c>
      <c r="M38" s="246" t="e">
        <f>L38/L42</f>
        <v>#DIV/0!</v>
      </c>
      <c r="O38" s="1"/>
    </row>
    <row r="39" spans="1:15" x14ac:dyDescent="0.25">
      <c r="A39" s="6"/>
      <c r="B39" s="38" t="s">
        <v>77</v>
      </c>
      <c r="C39" s="69">
        <v>0</v>
      </c>
      <c r="D39" s="52">
        <v>0</v>
      </c>
      <c r="E39" s="52">
        <v>0</v>
      </c>
      <c r="F39" s="41">
        <v>0</v>
      </c>
      <c r="G39" s="41">
        <v>0</v>
      </c>
      <c r="H39" s="41"/>
      <c r="I39" s="50">
        <f t="shared" si="0"/>
        <v>0</v>
      </c>
      <c r="K39" s="4" t="s">
        <v>92</v>
      </c>
      <c r="L39" s="265">
        <f>F11+F12+F46+F47+F49+F50</f>
        <v>0</v>
      </c>
      <c r="M39" s="246" t="e">
        <f>L39/L42</f>
        <v>#DIV/0!</v>
      </c>
      <c r="O39" s="1"/>
    </row>
    <row r="40" spans="1:15" x14ac:dyDescent="0.25">
      <c r="A40" s="6"/>
      <c r="B40" s="19" t="s">
        <v>49</v>
      </c>
      <c r="C40" s="53">
        <v>0</v>
      </c>
      <c r="D40" s="52">
        <v>0</v>
      </c>
      <c r="E40" s="52">
        <v>0</v>
      </c>
      <c r="F40" s="41">
        <v>0</v>
      </c>
      <c r="G40" s="41">
        <v>0</v>
      </c>
      <c r="H40" s="41">
        <v>0</v>
      </c>
      <c r="I40" s="46">
        <f t="shared" si="0"/>
        <v>0</v>
      </c>
      <c r="K40" s="4" t="s">
        <v>80</v>
      </c>
      <c r="L40" s="265">
        <f>G11+G12+G46+G47+G49+G50</f>
        <v>0</v>
      </c>
      <c r="M40" s="246" t="e">
        <f>L40/L42</f>
        <v>#DIV/0!</v>
      </c>
      <c r="O40" s="1"/>
    </row>
    <row r="41" spans="1:15" x14ac:dyDescent="0.25">
      <c r="A41" s="6"/>
      <c r="B41" s="34" t="s">
        <v>46</v>
      </c>
      <c r="C41" s="53">
        <v>0</v>
      </c>
      <c r="D41" s="40">
        <v>0</v>
      </c>
      <c r="E41" s="40">
        <v>0</v>
      </c>
      <c r="F41" s="41">
        <v>0</v>
      </c>
      <c r="G41" s="41">
        <v>0</v>
      </c>
      <c r="H41" s="41">
        <v>0</v>
      </c>
      <c r="I41" s="46">
        <f t="shared" si="0"/>
        <v>0</v>
      </c>
      <c r="K41" s="4" t="s">
        <v>140</v>
      </c>
      <c r="L41" s="265">
        <f>I11+I12+I46+I47+I49+I50</f>
        <v>0</v>
      </c>
      <c r="M41" s="246" t="e">
        <f>M42-M36-M37-M38-M39-M40</f>
        <v>#DIV/0!</v>
      </c>
      <c r="O41" s="1"/>
    </row>
    <row r="42" spans="1:15" ht="16.5" thickBot="1" x14ac:dyDescent="0.3">
      <c r="A42" s="6"/>
      <c r="B42" s="34" t="s">
        <v>46</v>
      </c>
      <c r="C42" s="53">
        <v>0</v>
      </c>
      <c r="D42" s="40">
        <v>0</v>
      </c>
      <c r="E42" s="40">
        <v>0</v>
      </c>
      <c r="F42" s="41">
        <v>0</v>
      </c>
      <c r="G42" s="41">
        <v>0</v>
      </c>
      <c r="H42" s="41">
        <v>0</v>
      </c>
      <c r="I42" s="46">
        <f t="shared" ref="I42" si="5">C42-D42-E42-F42-G42-H42</f>
        <v>0</v>
      </c>
      <c r="L42" s="266">
        <f>SUM(L36:L41)</f>
        <v>0</v>
      </c>
      <c r="M42" s="269">
        <v>1</v>
      </c>
      <c r="O42" s="1"/>
    </row>
    <row r="43" spans="1:15" ht="17.25" thickTop="1" thickBot="1" x14ac:dyDescent="0.3">
      <c r="A43" s="6"/>
      <c r="B43" s="36" t="s">
        <v>46</v>
      </c>
      <c r="C43" s="54">
        <v>0</v>
      </c>
      <c r="D43" s="42">
        <v>0</v>
      </c>
      <c r="E43" s="42">
        <v>0</v>
      </c>
      <c r="F43" s="43">
        <v>0</v>
      </c>
      <c r="G43" s="43">
        <v>0</v>
      </c>
      <c r="H43" s="43">
        <v>0</v>
      </c>
      <c r="I43" s="48">
        <f t="shared" si="0"/>
        <v>0</v>
      </c>
      <c r="K43" s="1"/>
      <c r="L43" s="1"/>
      <c r="M43" s="1"/>
      <c r="N43" s="1"/>
      <c r="O43" s="1"/>
    </row>
    <row r="44" spans="1:15" ht="16.5" thickBot="1" x14ac:dyDescent="0.3">
      <c r="A44" s="106" t="s">
        <v>52</v>
      </c>
      <c r="B44" s="110"/>
      <c r="C44" s="83"/>
      <c r="D44" s="49"/>
      <c r="E44" s="49"/>
      <c r="F44" s="49"/>
      <c r="G44" s="49"/>
      <c r="H44" s="49"/>
      <c r="I44" s="62"/>
      <c r="K44" s="1"/>
      <c r="L44" s="1"/>
      <c r="M44" s="1"/>
      <c r="N44" s="1"/>
      <c r="O44" s="1"/>
    </row>
    <row r="45" spans="1:15" x14ac:dyDescent="0.25">
      <c r="A45" s="25" t="s">
        <v>39</v>
      </c>
      <c r="B45" s="78" t="s">
        <v>62</v>
      </c>
      <c r="C45" s="80"/>
      <c r="D45" s="74"/>
      <c r="E45" s="74"/>
      <c r="F45" s="74"/>
      <c r="G45" s="74"/>
      <c r="H45" s="74"/>
      <c r="I45" s="77"/>
      <c r="K45" s="1"/>
      <c r="L45" s="1"/>
      <c r="M45" s="1"/>
      <c r="N45" s="1"/>
      <c r="O45" s="1"/>
    </row>
    <row r="46" spans="1:15" x14ac:dyDescent="0.25">
      <c r="A46" s="84">
        <v>0</v>
      </c>
      <c r="B46" s="39" t="s">
        <v>40</v>
      </c>
      <c r="C46" s="53">
        <v>0</v>
      </c>
      <c r="D46" s="40">
        <v>0</v>
      </c>
      <c r="E46" s="52">
        <v>0</v>
      </c>
      <c r="F46" s="41">
        <v>0</v>
      </c>
      <c r="G46" s="41">
        <v>0</v>
      </c>
      <c r="H46" s="41">
        <v>0</v>
      </c>
      <c r="I46" s="46">
        <f t="shared" si="0"/>
        <v>0</v>
      </c>
      <c r="K46" s="1"/>
      <c r="L46" s="1"/>
      <c r="M46" s="1"/>
      <c r="N46" s="1"/>
      <c r="O46" s="1"/>
    </row>
    <row r="47" spans="1:15" x14ac:dyDescent="0.25">
      <c r="A47" s="6"/>
      <c r="B47" s="39" t="s">
        <v>41</v>
      </c>
      <c r="C47" s="54">
        <v>0</v>
      </c>
      <c r="D47" s="42">
        <v>0</v>
      </c>
      <c r="E47" s="52">
        <v>0</v>
      </c>
      <c r="F47" s="41">
        <v>0</v>
      </c>
      <c r="G47" s="41">
        <v>0</v>
      </c>
      <c r="H47" s="41">
        <v>0</v>
      </c>
      <c r="I47" s="48">
        <f t="shared" si="0"/>
        <v>0</v>
      </c>
      <c r="K47" s="1"/>
      <c r="L47" s="1"/>
      <c r="M47" s="1"/>
      <c r="N47" s="1"/>
      <c r="O47" s="1"/>
    </row>
    <row r="48" spans="1:15" x14ac:dyDescent="0.25">
      <c r="A48" s="6"/>
      <c r="B48" s="72" t="s">
        <v>59</v>
      </c>
      <c r="C48" s="73"/>
      <c r="D48" s="75"/>
      <c r="E48" s="75"/>
      <c r="F48" s="75"/>
      <c r="G48" s="75"/>
      <c r="H48" s="75"/>
      <c r="I48" s="76"/>
      <c r="K48" s="1"/>
      <c r="L48" s="1"/>
      <c r="M48" s="1"/>
      <c r="N48" s="1"/>
      <c r="O48" s="1"/>
    </row>
    <row r="49" spans="1:15" x14ac:dyDescent="0.25">
      <c r="A49" s="6"/>
      <c r="B49" s="39" t="s">
        <v>40</v>
      </c>
      <c r="C49" s="53">
        <v>0</v>
      </c>
      <c r="D49" s="37"/>
      <c r="E49" s="23"/>
      <c r="F49" s="41">
        <v>0</v>
      </c>
      <c r="G49" s="41">
        <v>0</v>
      </c>
      <c r="H49" s="23"/>
      <c r="I49" s="46">
        <f t="shared" si="0"/>
        <v>0</v>
      </c>
      <c r="K49" s="1"/>
      <c r="L49" s="1"/>
      <c r="M49" s="1"/>
      <c r="N49" s="1"/>
      <c r="O49" s="1"/>
    </row>
    <row r="50" spans="1:15" x14ac:dyDescent="0.25">
      <c r="A50" s="6"/>
      <c r="B50" s="39" t="s">
        <v>41</v>
      </c>
      <c r="C50" s="53">
        <v>0</v>
      </c>
      <c r="D50" s="37"/>
      <c r="E50" s="23"/>
      <c r="F50" s="41">
        <v>0</v>
      </c>
      <c r="G50" s="41">
        <v>0</v>
      </c>
      <c r="H50" s="23"/>
      <c r="I50" s="46">
        <f t="shared" si="0"/>
        <v>0</v>
      </c>
      <c r="K50" s="1"/>
      <c r="L50" s="1"/>
      <c r="M50" s="1"/>
      <c r="N50" s="1"/>
      <c r="O50" s="1"/>
    </row>
    <row r="51" spans="1:15" x14ac:dyDescent="0.25">
      <c r="B51" s="19" t="s">
        <v>63</v>
      </c>
      <c r="C51" s="53">
        <v>0</v>
      </c>
      <c r="D51" s="40">
        <v>0</v>
      </c>
      <c r="E51" s="52">
        <v>0</v>
      </c>
      <c r="F51" s="41">
        <v>0</v>
      </c>
      <c r="G51" s="41">
        <v>0</v>
      </c>
      <c r="H51" s="41">
        <v>0</v>
      </c>
      <c r="I51" s="46">
        <f t="shared" si="0"/>
        <v>0</v>
      </c>
      <c r="K51" s="1"/>
      <c r="L51" s="1"/>
      <c r="M51" s="1"/>
      <c r="N51" s="1"/>
      <c r="O51" s="1"/>
    </row>
    <row r="52" spans="1:15" x14ac:dyDescent="0.25">
      <c r="B52" s="20" t="s">
        <v>76</v>
      </c>
      <c r="C52" s="53">
        <v>0</v>
      </c>
      <c r="D52" s="40">
        <v>0</v>
      </c>
      <c r="E52" s="52">
        <v>0</v>
      </c>
      <c r="F52" s="41">
        <v>0</v>
      </c>
      <c r="G52" s="41">
        <v>0</v>
      </c>
      <c r="H52" s="41">
        <v>0</v>
      </c>
      <c r="I52" s="46">
        <f t="shared" si="0"/>
        <v>0</v>
      </c>
      <c r="K52" s="1"/>
      <c r="L52" s="1"/>
      <c r="M52" s="1"/>
      <c r="N52" s="1"/>
      <c r="O52" s="1"/>
    </row>
    <row r="53" spans="1:15" x14ac:dyDescent="0.25">
      <c r="B53" s="20" t="s">
        <v>75</v>
      </c>
      <c r="C53" s="53">
        <v>0</v>
      </c>
      <c r="D53" s="40">
        <v>0</v>
      </c>
      <c r="E53" s="52">
        <v>0</v>
      </c>
      <c r="F53" s="41">
        <v>0</v>
      </c>
      <c r="G53" s="41">
        <v>0</v>
      </c>
      <c r="H53" s="41">
        <v>0</v>
      </c>
      <c r="I53" s="46">
        <f t="shared" si="0"/>
        <v>0</v>
      </c>
      <c r="K53" s="1"/>
      <c r="L53" s="1"/>
      <c r="M53" s="1"/>
      <c r="N53" s="1"/>
      <c r="O53" s="1"/>
    </row>
    <row r="54" spans="1:15" x14ac:dyDescent="0.25">
      <c r="B54" s="19" t="s">
        <v>2</v>
      </c>
      <c r="C54" s="53">
        <v>0</v>
      </c>
      <c r="D54" s="40">
        <v>0</v>
      </c>
      <c r="E54" s="52">
        <v>0</v>
      </c>
      <c r="F54" s="41">
        <v>0</v>
      </c>
      <c r="G54" s="41">
        <v>0</v>
      </c>
      <c r="H54" s="41">
        <v>0</v>
      </c>
      <c r="I54" s="46">
        <f t="shared" si="0"/>
        <v>0</v>
      </c>
      <c r="K54" s="1"/>
      <c r="L54" s="1"/>
      <c r="M54" s="1"/>
      <c r="N54" s="1"/>
      <c r="O54" s="1"/>
    </row>
    <row r="55" spans="1:15" x14ac:dyDescent="0.25">
      <c r="B55" s="19" t="s">
        <v>64</v>
      </c>
      <c r="C55" s="53">
        <v>0</v>
      </c>
      <c r="D55" s="40">
        <v>0</v>
      </c>
      <c r="E55" s="52">
        <v>0</v>
      </c>
      <c r="F55" s="41">
        <v>0</v>
      </c>
      <c r="G55" s="41">
        <v>0</v>
      </c>
      <c r="H55" s="41">
        <v>0</v>
      </c>
      <c r="I55" s="46">
        <f t="shared" si="0"/>
        <v>0</v>
      </c>
      <c r="K55" s="1"/>
      <c r="L55" s="1"/>
      <c r="M55" s="1"/>
      <c r="N55" s="1"/>
      <c r="O55" s="1"/>
    </row>
    <row r="56" spans="1:15" x14ac:dyDescent="0.25">
      <c r="B56" s="19" t="s">
        <v>44</v>
      </c>
      <c r="C56" s="53">
        <v>0</v>
      </c>
      <c r="D56" s="40">
        <v>0</v>
      </c>
      <c r="E56" s="52">
        <v>0</v>
      </c>
      <c r="F56" s="41">
        <v>0</v>
      </c>
      <c r="G56" s="41">
        <v>0</v>
      </c>
      <c r="H56" s="41">
        <v>0</v>
      </c>
      <c r="I56" s="46">
        <f t="shared" si="0"/>
        <v>0</v>
      </c>
      <c r="K56" s="1"/>
      <c r="L56" s="1"/>
      <c r="M56" s="1"/>
      <c r="N56" s="1"/>
      <c r="O56" s="1"/>
    </row>
    <row r="57" spans="1:15" x14ac:dyDescent="0.25">
      <c r="B57" s="63" t="s">
        <v>54</v>
      </c>
      <c r="C57" s="54">
        <v>0</v>
      </c>
      <c r="D57" s="40">
        <v>0</v>
      </c>
      <c r="E57" s="52">
        <v>0</v>
      </c>
      <c r="F57" s="41">
        <v>0</v>
      </c>
      <c r="G57" s="41">
        <v>0</v>
      </c>
      <c r="H57" s="41">
        <v>0</v>
      </c>
      <c r="I57" s="48">
        <f>C57-D57-E57-F57-G57-H57</f>
        <v>0</v>
      </c>
      <c r="K57" s="1"/>
      <c r="L57" s="1"/>
      <c r="M57" s="1"/>
      <c r="N57" s="1"/>
    </row>
    <row r="58" spans="1:15" x14ac:dyDescent="0.25">
      <c r="A58" s="6"/>
      <c r="B58" s="34" t="s">
        <v>46</v>
      </c>
      <c r="C58" s="53">
        <v>0</v>
      </c>
      <c r="D58" s="40">
        <v>0</v>
      </c>
      <c r="E58" s="52">
        <v>0</v>
      </c>
      <c r="F58" s="41">
        <v>0</v>
      </c>
      <c r="G58" s="41">
        <v>0</v>
      </c>
      <c r="H58" s="41">
        <v>0</v>
      </c>
      <c r="I58" s="46">
        <f t="shared" ref="I58:I60" si="6">C58-D58-E58-F58-G58-H58</f>
        <v>0</v>
      </c>
    </row>
    <row r="59" spans="1:15" x14ac:dyDescent="0.25">
      <c r="A59" s="6"/>
      <c r="B59" s="34" t="s">
        <v>46</v>
      </c>
      <c r="C59" s="53">
        <v>0</v>
      </c>
      <c r="D59" s="40">
        <v>0</v>
      </c>
      <c r="E59" s="52">
        <v>0</v>
      </c>
      <c r="F59" s="41">
        <v>0</v>
      </c>
      <c r="G59" s="41">
        <v>0</v>
      </c>
      <c r="H59" s="41">
        <v>0</v>
      </c>
      <c r="I59" s="46">
        <f t="shared" si="6"/>
        <v>0</v>
      </c>
    </row>
    <row r="60" spans="1:15" x14ac:dyDescent="0.25">
      <c r="A60" s="6"/>
      <c r="B60" s="34" t="s">
        <v>46</v>
      </c>
      <c r="C60" s="53">
        <v>0</v>
      </c>
      <c r="D60" s="40">
        <v>0</v>
      </c>
      <c r="E60" s="52">
        <v>0</v>
      </c>
      <c r="F60" s="41">
        <v>0</v>
      </c>
      <c r="G60" s="41">
        <v>0</v>
      </c>
      <c r="H60" s="41">
        <v>0</v>
      </c>
      <c r="I60" s="46">
        <f t="shared" si="6"/>
        <v>0</v>
      </c>
    </row>
    <row r="61" spans="1:15" x14ac:dyDescent="0.25">
      <c r="A61" s="6"/>
      <c r="B61" s="34" t="s">
        <v>46</v>
      </c>
      <c r="C61" s="53">
        <v>0</v>
      </c>
      <c r="D61" s="40">
        <v>0</v>
      </c>
      <c r="E61" s="52">
        <v>0</v>
      </c>
      <c r="F61" s="41">
        <v>0</v>
      </c>
      <c r="G61" s="41">
        <v>0</v>
      </c>
      <c r="H61" s="41">
        <v>0</v>
      </c>
      <c r="I61" s="46">
        <f t="shared" si="0"/>
        <v>0</v>
      </c>
    </row>
    <row r="62" spans="1:15" ht="16.5" thickBot="1" x14ac:dyDescent="0.3">
      <c r="A62" s="6"/>
      <c r="B62" s="34" t="s">
        <v>46</v>
      </c>
      <c r="C62" s="53">
        <v>0</v>
      </c>
      <c r="D62" s="40">
        <v>0</v>
      </c>
      <c r="E62" s="52">
        <v>0</v>
      </c>
      <c r="F62" s="41">
        <v>0</v>
      </c>
      <c r="G62" s="41">
        <v>0</v>
      </c>
      <c r="H62" s="41">
        <v>0</v>
      </c>
      <c r="I62" s="46">
        <f t="shared" si="0"/>
        <v>0</v>
      </c>
    </row>
    <row r="63" spans="1:15" ht="16.5" thickBot="1" x14ac:dyDescent="0.3">
      <c r="A63" s="106" t="s">
        <v>86</v>
      </c>
      <c r="B63" s="111"/>
      <c r="C63" s="64">
        <v>0</v>
      </c>
      <c r="D63" s="70">
        <v>0</v>
      </c>
      <c r="E63" s="71">
        <v>0</v>
      </c>
      <c r="F63" s="71">
        <v>0</v>
      </c>
      <c r="G63" s="71">
        <v>0</v>
      </c>
      <c r="H63" s="71">
        <v>0</v>
      </c>
      <c r="I63" s="51">
        <f t="shared" si="0"/>
        <v>0</v>
      </c>
    </row>
    <row r="64" spans="1:15" ht="15.6" customHeight="1" thickBot="1" x14ac:dyDescent="0.3">
      <c r="A64" t="s">
        <v>81</v>
      </c>
      <c r="C64" s="114"/>
    </row>
    <row r="65" spans="1:9" ht="16.5" thickBot="1" x14ac:dyDescent="0.3">
      <c r="A65" s="85" t="s">
        <v>82</v>
      </c>
      <c r="B65" s="6" t="s">
        <v>3</v>
      </c>
      <c r="C65" s="26">
        <f>SUM(C11:C63)</f>
        <v>0</v>
      </c>
      <c r="D65" s="21">
        <f t="shared" ref="D65:I65" si="7">SUM(D10:D64)</f>
        <v>0</v>
      </c>
      <c r="E65" s="22">
        <f t="shared" si="7"/>
        <v>0</v>
      </c>
      <c r="F65" s="22">
        <f t="shared" si="7"/>
        <v>0</v>
      </c>
      <c r="G65" s="22">
        <f t="shared" si="7"/>
        <v>0</v>
      </c>
      <c r="H65" s="22">
        <f t="shared" si="7"/>
        <v>0</v>
      </c>
      <c r="I65" s="22">
        <f t="shared" si="7"/>
        <v>0</v>
      </c>
    </row>
    <row r="66" spans="1:9" ht="16.5" thickBot="1" x14ac:dyDescent="0.3">
      <c r="A66" s="90"/>
      <c r="B66" s="6" t="s">
        <v>11</v>
      </c>
      <c r="C66" s="66">
        <v>0</v>
      </c>
      <c r="D66" s="41">
        <v>0</v>
      </c>
      <c r="E66" s="41">
        <v>0</v>
      </c>
      <c r="F66" s="41">
        <v>0</v>
      </c>
      <c r="G66" s="41">
        <v>0</v>
      </c>
      <c r="H66" s="41">
        <v>0</v>
      </c>
      <c r="I66" s="119">
        <f>C66-D66-E66-F66-G66-H66</f>
        <v>0</v>
      </c>
    </row>
    <row r="67" spans="1:9" ht="16.5" thickBot="1" x14ac:dyDescent="0.3">
      <c r="A67" s="292" t="s">
        <v>83</v>
      </c>
      <c r="B67" s="6" t="s">
        <v>6</v>
      </c>
      <c r="C67" s="26">
        <f>C65-C66</f>
        <v>0</v>
      </c>
      <c r="D67" s="27">
        <f>D65-D66</f>
        <v>0</v>
      </c>
      <c r="E67" s="28">
        <f t="shared" ref="E67:I67" si="8">E65-E66</f>
        <v>0</v>
      </c>
      <c r="F67" s="28">
        <f t="shared" si="8"/>
        <v>0</v>
      </c>
      <c r="G67" s="28">
        <f t="shared" si="8"/>
        <v>0</v>
      </c>
      <c r="H67" s="28">
        <f t="shared" si="8"/>
        <v>0</v>
      </c>
      <c r="I67" s="28">
        <f t="shared" si="8"/>
        <v>0</v>
      </c>
    </row>
    <row r="68" spans="1:9" ht="16.5" thickBot="1" x14ac:dyDescent="0.3">
      <c r="A68" s="292"/>
      <c r="B68" s="6" t="s">
        <v>13</v>
      </c>
      <c r="C68" s="29">
        <v>1</v>
      </c>
      <c r="D68" s="67"/>
      <c r="E68" s="68"/>
      <c r="F68" s="68"/>
      <c r="G68" s="68"/>
      <c r="H68" s="68"/>
      <c r="I68" s="68"/>
    </row>
    <row r="69" spans="1:9" ht="16.5" thickBot="1" x14ac:dyDescent="0.3">
      <c r="A69" s="91">
        <v>0</v>
      </c>
      <c r="B69" s="6" t="s">
        <v>70</v>
      </c>
      <c r="C69" s="30">
        <f>IF(C67&gt;0,(C67/($B$5*$C68))/365,0)</f>
        <v>0</v>
      </c>
      <c r="D69" s="31">
        <f>ROUND(IF(D67&gt;0,(D67/($B$5*$C68))/365,0),2)</f>
        <v>0</v>
      </c>
      <c r="E69" s="32">
        <f>ROUND(IF(E67&gt;0,(E67/($B$5*$C68))/365,0),2)</f>
        <v>0</v>
      </c>
      <c r="F69" s="32">
        <f>ROUND(IF(F67&gt;0,(F67/($B$5*$C68))/365,0),2)</f>
        <v>0</v>
      </c>
      <c r="G69" s="32">
        <f>ROUND(IF(G67&gt;0,(G67/($B$5*$C68))/365,0),2)</f>
        <v>0</v>
      </c>
      <c r="H69" s="32">
        <f>ROUND(IF(H67&gt;0,(H67/($B$5*$C68))/365,0),2)</f>
        <v>0</v>
      </c>
      <c r="I69" s="32">
        <f>C69-D69-E69-F69-G69-H69</f>
        <v>0</v>
      </c>
    </row>
    <row r="70" spans="1:9" ht="15" customHeight="1" thickBot="1" x14ac:dyDescent="0.3">
      <c r="A70" s="293" t="s">
        <v>84</v>
      </c>
      <c r="B70" s="293"/>
      <c r="C70" s="117"/>
      <c r="D70" s="117"/>
      <c r="E70" s="117"/>
      <c r="F70" s="117"/>
      <c r="G70" s="117"/>
      <c r="H70" s="117"/>
      <c r="I70" s="117"/>
    </row>
    <row r="71" spans="1:9" ht="17.25" thickTop="1" thickBot="1" x14ac:dyDescent="0.3">
      <c r="A71" s="16"/>
      <c r="B71" s="17" t="s">
        <v>69</v>
      </c>
      <c r="C71" s="18"/>
      <c r="D71" s="294" t="s">
        <v>20</v>
      </c>
      <c r="E71" s="295"/>
      <c r="F71" s="295"/>
      <c r="G71" s="295"/>
      <c r="H71" s="295"/>
      <c r="I71" s="296"/>
    </row>
    <row r="72" spans="1:9" ht="32.25" thickBot="1" x14ac:dyDescent="0.3">
      <c r="A72" s="14"/>
      <c r="B72" s="297" t="s">
        <v>19</v>
      </c>
      <c r="C72" s="298"/>
      <c r="D72" s="15" t="s">
        <v>72</v>
      </c>
      <c r="E72" s="15" t="s">
        <v>144</v>
      </c>
      <c r="F72" s="299" t="s">
        <v>145</v>
      </c>
      <c r="G72" s="281"/>
      <c r="H72" s="281"/>
      <c r="I72" s="282"/>
    </row>
    <row r="73" spans="1:9" x14ac:dyDescent="0.25">
      <c r="B73" s="6" t="s">
        <v>71</v>
      </c>
      <c r="C73" s="86">
        <f>C69</f>
        <v>0</v>
      </c>
      <c r="D73" s="8">
        <f>IF(D4="Safe House",0,ROUND(IF(C73&gt;D69,D69,C73),2))</f>
        <v>0</v>
      </c>
      <c r="E73" s="8">
        <f>ROUND(IF(D73=0, 0, IF(C73=D73,0,IF(C73-D73&gt;E69,E69,C73-D73))),2)</f>
        <v>0</v>
      </c>
      <c r="F73" s="8">
        <f>ROUND(IF(D73=0,0,IF(D73=0,0,IF(C73=D73,0,IF(C73-D73-E73&gt;F69,F69,C73-D73-E73)))),2)</f>
        <v>0</v>
      </c>
      <c r="G73" s="8">
        <f>ROUND(IF(D73=0,0,IF(C73=D73,0,IF(C73-D73-E73-F73&gt;G69,G69,C73-D73-E73-F73))),2)</f>
        <v>0</v>
      </c>
      <c r="H73" s="8">
        <f>ROUND(IF(D73=0,0,IF(C73=D73,0,IF(C73-D73-E73-F73-G73&gt;H69,H69,C73-D73-E73-F73-G73))),2)</f>
        <v>0</v>
      </c>
      <c r="I73" s="8">
        <f>IF(D73=0,0,C73-D73-E73-F73-G73-H73)</f>
        <v>0</v>
      </c>
    </row>
    <row r="74" spans="1:9" ht="16.5" thickBot="1" x14ac:dyDescent="0.3">
      <c r="B74" s="6" t="s">
        <v>5</v>
      </c>
      <c r="C74" s="278" t="s">
        <v>79</v>
      </c>
      <c r="D74" s="7">
        <f>IF(D73&gt;0,D73/$C73,0)</f>
        <v>0</v>
      </c>
      <c r="E74" s="7">
        <f>IF(E73&gt;0,E73/$C73,0)</f>
        <v>0</v>
      </c>
      <c r="F74" s="7">
        <f>IF(F73&gt;0,F73/$C73,0)</f>
        <v>0</v>
      </c>
      <c r="G74" s="7">
        <f t="shared" ref="G74" si="9">IF(G73&gt;0,G73/$C73,0)</f>
        <v>0</v>
      </c>
      <c r="H74" s="7">
        <f>IF(H73&gt;0,H73/$C73,0)</f>
        <v>0</v>
      </c>
      <c r="I74" s="7">
        <f>IF(I73&gt;0,I73/$C73,0)</f>
        <v>0</v>
      </c>
    </row>
    <row r="75" spans="1:9" ht="32.25" thickBot="1" x14ac:dyDescent="0.3">
      <c r="A75" s="87"/>
      <c r="B75" s="89"/>
      <c r="C75" s="279"/>
      <c r="D75" s="15" t="s">
        <v>28</v>
      </c>
      <c r="E75" s="15" t="s">
        <v>144</v>
      </c>
      <c r="F75" s="250" t="s">
        <v>73</v>
      </c>
      <c r="G75" s="280" t="s">
        <v>146</v>
      </c>
      <c r="H75" s="281"/>
      <c r="I75" s="282"/>
    </row>
    <row r="76" spans="1:9" x14ac:dyDescent="0.25">
      <c r="B76" s="6" t="s">
        <v>71</v>
      </c>
      <c r="C76" s="86">
        <f>IF(D4="Safe House", C69, 0)</f>
        <v>0</v>
      </c>
      <c r="D76" s="8">
        <f>IF(D4="Safe House",ROUND(IF(C76&gt;D69,D69,C76),2),0)</f>
        <v>0</v>
      </c>
      <c r="E76" s="8">
        <f>ROUND(IF(D76=0,0,IF(C76=D76,0,IF(C76-D76&gt;E69,E69,C76-D76))),2)</f>
        <v>0</v>
      </c>
      <c r="F76" s="8">
        <f>ROUND(IF(D76=0,0,IF(C76=D76,0,IF(C76-D76-E76&gt;F69,F69,C76-D76-E76))),2)</f>
        <v>0</v>
      </c>
      <c r="G76" s="8">
        <f>ROUND(IF(D76=0,0,IF(C76=D76,0,IF(C76-D76-E76-F76&gt;G69,G69,C76-D76-E76-F76))),2)</f>
        <v>0</v>
      </c>
      <c r="H76" s="8">
        <f>ROUND(IF(D76=0,0,IF(C76=D76,0,IF(C76-D76-E76-F76-G76&gt;H69,H69,C76-D76-E76-F76-G76))),2)</f>
        <v>0</v>
      </c>
      <c r="I76" s="8">
        <f>IF(D76=0, 0, C76-D76-E76-F76-G76-H76)</f>
        <v>0</v>
      </c>
    </row>
    <row r="77" spans="1:9" x14ac:dyDescent="0.25">
      <c r="B77" s="6" t="s">
        <v>5</v>
      </c>
      <c r="C77" s="6"/>
      <c r="D77" s="7">
        <f t="shared" ref="D77:E77" si="10">IF(D76&gt;0,D76/$C76,0)</f>
        <v>0</v>
      </c>
      <c r="E77" s="7">
        <f t="shared" si="10"/>
        <v>0</v>
      </c>
      <c r="F77" s="7">
        <f>IF(F76&gt;0,F76/$C76,0)</f>
        <v>0</v>
      </c>
      <c r="G77" s="7">
        <f t="shared" ref="G77" si="11">IF(G76&gt;0,G76/$C76,0)</f>
        <v>0</v>
      </c>
      <c r="H77" s="7">
        <f>IF(H76&gt;0,H76/$C76,0)</f>
        <v>0</v>
      </c>
      <c r="I77" s="7">
        <f>IF(I76&gt;0,I76/$C76,0)</f>
        <v>0</v>
      </c>
    </row>
    <row r="78" spans="1:9" x14ac:dyDescent="0.25">
      <c r="D78" s="12" t="s">
        <v>14</v>
      </c>
      <c r="E78" s="13"/>
    </row>
    <row r="79" spans="1:9" x14ac:dyDescent="0.25">
      <c r="A79" s="4" t="s">
        <v>7</v>
      </c>
      <c r="D79" s="118"/>
      <c r="E79" s="118"/>
      <c r="F79" s="118"/>
      <c r="G79" s="118"/>
      <c r="H79" s="118"/>
      <c r="I79" s="118"/>
    </row>
    <row r="80" spans="1:9" ht="8.4499999999999993" customHeight="1" x14ac:dyDescent="0.25">
      <c r="D80" s="118"/>
      <c r="E80" s="118"/>
      <c r="F80" s="118"/>
      <c r="G80" s="118"/>
      <c r="H80" s="118"/>
      <c r="I80" s="118"/>
    </row>
    <row r="81" spans="1:9" ht="17.45" customHeight="1" x14ac:dyDescent="0.25">
      <c r="A81" s="10" t="s">
        <v>12</v>
      </c>
    </row>
    <row r="82" spans="1:9" ht="16.149999999999999" customHeight="1" x14ac:dyDescent="0.25">
      <c r="A82" s="11" t="s">
        <v>18</v>
      </c>
    </row>
    <row r="83" spans="1:9" ht="17.45" customHeight="1" x14ac:dyDescent="0.25">
      <c r="A83" s="3" t="s">
        <v>78</v>
      </c>
    </row>
    <row r="84" spans="1:9" x14ac:dyDescent="0.25">
      <c r="A84" s="283"/>
      <c r="B84" s="284"/>
      <c r="C84" s="284"/>
      <c r="D84" s="284"/>
      <c r="E84" s="284"/>
      <c r="F84" s="284"/>
      <c r="G84" s="284"/>
      <c r="H84" s="284"/>
      <c r="I84" s="285"/>
    </row>
    <row r="85" spans="1:9" x14ac:dyDescent="0.25">
      <c r="A85" s="286"/>
      <c r="B85" s="287"/>
      <c r="C85" s="287"/>
      <c r="D85" s="287"/>
      <c r="E85" s="287"/>
      <c r="F85" s="287"/>
      <c r="G85" s="287"/>
      <c r="H85" s="287"/>
      <c r="I85" s="288"/>
    </row>
    <row r="86" spans="1:9" x14ac:dyDescent="0.25">
      <c r="A86" s="286"/>
      <c r="B86" s="287"/>
      <c r="C86" s="287"/>
      <c r="D86" s="287"/>
      <c r="E86" s="287"/>
      <c r="F86" s="287"/>
      <c r="G86" s="287"/>
      <c r="H86" s="287"/>
      <c r="I86" s="288"/>
    </row>
    <row r="87" spans="1:9" x14ac:dyDescent="0.25">
      <c r="A87" s="289"/>
      <c r="B87" s="290"/>
      <c r="C87" s="290"/>
      <c r="D87" s="290"/>
      <c r="E87" s="290"/>
      <c r="F87" s="290"/>
      <c r="G87" s="290"/>
      <c r="H87" s="290"/>
      <c r="I87" s="291"/>
    </row>
  </sheetData>
  <sheetProtection algorithmName="SHA-512" hashValue="lNpf3C1sM1L4H8RjPdmRiTHaqFxaR72FVaSyAjdJZsnAEtVT0Q84GJV1EJUmWqlvpyuGtm2G9bJpCw0VMeMgWQ==" saltValue="65h62WP7Ny4HAmBVc0hsJA==" spinCount="100000" sheet="1" objects="1" scenarios="1"/>
  <mergeCells count="19">
    <mergeCell ref="M32:N35"/>
    <mergeCell ref="A2:B2"/>
    <mergeCell ref="A1:B1"/>
    <mergeCell ref="C2:E2"/>
    <mergeCell ref="K29:L29"/>
    <mergeCell ref="C1:E1"/>
    <mergeCell ref="F1:H1"/>
    <mergeCell ref="D3:E3"/>
    <mergeCell ref="D4:E4"/>
    <mergeCell ref="A9:B9"/>
    <mergeCell ref="K35:L35"/>
    <mergeCell ref="C74:C75"/>
    <mergeCell ref="G75:I75"/>
    <mergeCell ref="A84:I87"/>
    <mergeCell ref="A67:A68"/>
    <mergeCell ref="A70:B70"/>
    <mergeCell ref="D71:I71"/>
    <mergeCell ref="B72:C72"/>
    <mergeCell ref="F72:I72"/>
  </mergeCells>
  <dataValidations count="8">
    <dataValidation type="decimal" operator="equal" allowBlank="1" showInputMessage="1" showErrorMessage="1" sqref="C69" xr:uid="{81E872B7-74AD-4029-B213-4D5AFBD005EE}">
      <formula1>0</formula1>
    </dataValidation>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E6" xr:uid="{CBD1F8A2-85D9-4EAA-AC1A-835519BF7082}">
      <formula1>43465</formula1>
    </dataValidation>
    <dataValidation type="date" operator="greaterThanOrEqual" allowBlank="1" showInputMessage="1" showErrorMessage="1" sqref="E5" xr:uid="{9123802E-FBF1-45F6-A4F1-E6F32960EA66}">
      <formula1>43101</formula1>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EB0553B0-A840-494C-AA62-572E49AF46D7}">
      <formula1>1</formula1>
      <formula2>1000</formula2>
    </dataValidation>
    <dataValidation type="whole" allowBlank="1" showInputMessage="1" showErrorMessage="1" sqref="G5:H5" xr:uid="{6BFA1936-6ECD-4B9F-9418-6B067020491D}">
      <formula1>0</formula1>
      <formula2>1000000</formula2>
    </dataValidation>
    <dataValidation type="date" allowBlank="1" showInputMessage="1" showErrorMessage="1" sqref="G6:H6" xr:uid="{F92FDBFC-67DF-4F1F-BBD8-7D2EDF1BBE1E}">
      <formula1>44621</formula1>
      <formula2>146463</formula2>
    </dataValidation>
  </dataValidations>
  <printOptions horizontalCentered="1"/>
  <pageMargins left="0.1" right="0.1" top="0.3" bottom="0.3" header="0.3" footer="0.05"/>
  <pageSetup scale="59" fitToHeight="2"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6643999-992B-4003-AF60-F7D345E32BA4}">
          <x14:formula1>
            <xm:f>'Data Sheet'!$Q$10:$Q$11</xm:f>
          </x14:formula1>
          <xm:sqref>D3:E3</xm:sqref>
        </x14:dataValidation>
        <x14:dataValidation type="list" allowBlank="1" showInputMessage="1" showErrorMessage="1" xr:uid="{B5A2F2E0-B9DC-4F0C-9300-2ABAF3E26C6F}">
          <x14:formula1>
            <xm:f>'Data Sheet'!$Q$17:$Q$28</xm:f>
          </x14:formula1>
          <xm:sqref>D4:E4</xm:sqref>
        </x14:dataValidation>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DA717-6D2B-48F3-8984-C5194B398738}">
  <sheetPr>
    <tabColor theme="4" tint="0.79998168889431442"/>
    <pageSetUpPr fitToPage="1"/>
  </sheetPr>
  <dimension ref="A1:O53"/>
  <sheetViews>
    <sheetView showGridLines="0" zoomScale="90" zoomScaleNormal="90" workbookViewId="0">
      <pane xSplit="2" ySplit="8" topLeftCell="C20" activePane="bottomRight" state="frozen"/>
      <selection pane="topRight" activeCell="C1" sqref="C1"/>
      <selection pane="bottomLeft" activeCell="A9" sqref="A9"/>
      <selection pane="bottomRight" activeCell="C36" sqref="C36"/>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1.75" style="4" customWidth="1"/>
    <col min="7" max="7" width="14.125" style="4" customWidth="1"/>
    <col min="8" max="8" width="16" style="4" customWidth="1"/>
    <col min="9" max="9" width="17.375" style="4" customWidth="1"/>
    <col min="10" max="10" width="7.75" customWidth="1"/>
    <col min="11" max="11" width="9" customWidth="1"/>
    <col min="12" max="12" width="11.625" bestFit="1" customWidth="1"/>
    <col min="13" max="13" width="7.5" customWidth="1"/>
    <col min="14" max="14" width="5.375" customWidth="1"/>
    <col min="15" max="16384" width="10.625" style="4"/>
  </cols>
  <sheetData>
    <row r="1" spans="1:14" ht="18.75" x14ac:dyDescent="0.3">
      <c r="A1" s="305" t="s">
        <v>8</v>
      </c>
      <c r="B1" s="305"/>
      <c r="C1" s="324"/>
      <c r="D1" s="324"/>
      <c r="E1" s="324"/>
      <c r="F1" s="310" t="s">
        <v>123</v>
      </c>
      <c r="G1" s="311"/>
      <c r="H1" s="312"/>
    </row>
    <row r="2" spans="1:14" ht="18.75" x14ac:dyDescent="0.3">
      <c r="A2" s="304" t="s">
        <v>10</v>
      </c>
      <c r="B2" s="304"/>
      <c r="C2" s="127"/>
      <c r="D2" s="127"/>
      <c r="E2" s="127"/>
      <c r="F2" s="136" t="s">
        <v>124</v>
      </c>
      <c r="G2" s="331">
        <f>'CCA Maternity-Dependent Only'!G2</f>
        <v>0</v>
      </c>
      <c r="H2" s="332"/>
    </row>
    <row r="3" spans="1:14" ht="18.75" x14ac:dyDescent="0.3">
      <c r="A3" s="247" t="s">
        <v>138</v>
      </c>
      <c r="B3" s="248">
        <f>'CCA Maternity-Dependent Only'!B3</f>
        <v>0</v>
      </c>
      <c r="C3" s="127"/>
      <c r="D3" s="127"/>
      <c r="E3" s="127"/>
      <c r="F3" s="136" t="s">
        <v>125</v>
      </c>
      <c r="G3" s="331">
        <f>'CCA Maternity-Dependent Only'!G3</f>
        <v>0</v>
      </c>
      <c r="H3" s="332"/>
    </row>
    <row r="4" spans="1:14" ht="20.45" customHeight="1" x14ac:dyDescent="0.25">
      <c r="A4" s="135" t="s">
        <v>120</v>
      </c>
      <c r="B4" s="258">
        <f>'CCA Maternity-Dependent Only'!B4</f>
        <v>0</v>
      </c>
      <c r="C4" s="128"/>
      <c r="D4" s="319"/>
      <c r="E4" s="319"/>
      <c r="F4" s="136" t="s">
        <v>55</v>
      </c>
      <c r="G4" s="331">
        <f>'CCA Maternity-Dependent Only'!G4</f>
        <v>0</v>
      </c>
      <c r="H4" s="332"/>
    </row>
    <row r="5" spans="1:14" ht="26.25" customHeight="1" thickBot="1" x14ac:dyDescent="0.3">
      <c r="A5" s="320" t="s">
        <v>109</v>
      </c>
      <c r="B5" s="33">
        <v>5</v>
      </c>
      <c r="C5" s="128"/>
      <c r="D5" s="319"/>
      <c r="E5" s="319"/>
      <c r="F5" s="137" t="s">
        <v>37</v>
      </c>
      <c r="G5" s="325">
        <f>'CCA Maternity-Dependent Only'!G5</f>
        <v>0</v>
      </c>
      <c r="H5" s="326"/>
    </row>
    <row r="6" spans="1:14" ht="20.25" customHeight="1" thickBot="1" x14ac:dyDescent="0.3">
      <c r="A6" s="320"/>
      <c r="B6" s="143"/>
      <c r="C6" s="128"/>
      <c r="D6" s="129"/>
      <c r="E6" s="129"/>
      <c r="F6" s="138" t="s">
        <v>126</v>
      </c>
      <c r="G6" s="333">
        <f>'CCA Maternity-Dependent Only'!G6</f>
        <v>0</v>
      </c>
      <c r="H6" s="334"/>
    </row>
    <row r="7" spans="1:14" s="87" customFormat="1" ht="24" customHeight="1" thickBot="1" x14ac:dyDescent="0.3">
      <c r="A7" s="142"/>
      <c r="B7" s="143"/>
      <c r="C7" s="270" t="s">
        <v>143</v>
      </c>
      <c r="D7" s="129"/>
      <c r="E7" s="129"/>
      <c r="F7" s="144"/>
      <c r="G7" s="145"/>
      <c r="H7" s="146"/>
      <c r="J7" s="147"/>
      <c r="K7" s="147"/>
      <c r="L7" s="147"/>
      <c r="M7" s="147"/>
      <c r="N7" s="147"/>
    </row>
    <row r="8" spans="1:14" ht="48" thickBot="1" x14ac:dyDescent="0.3">
      <c r="C8" s="56" t="s">
        <v>4</v>
      </c>
      <c r="D8" s="57" t="s">
        <v>0</v>
      </c>
      <c r="E8" s="58" t="s">
        <v>1</v>
      </c>
      <c r="F8" s="59" t="s">
        <v>16</v>
      </c>
      <c r="G8" s="59" t="s">
        <v>17</v>
      </c>
      <c r="H8" s="60" t="s">
        <v>15</v>
      </c>
      <c r="I8" s="61" t="s">
        <v>50</v>
      </c>
    </row>
    <row r="9" spans="1:14" ht="16.5" thickBot="1" x14ac:dyDescent="0.3">
      <c r="A9" s="327" t="s">
        <v>101</v>
      </c>
      <c r="B9" s="315"/>
      <c r="C9" s="83"/>
      <c r="D9" s="49"/>
      <c r="E9" s="49"/>
      <c r="F9" s="49"/>
      <c r="G9" s="49"/>
      <c r="H9" s="49"/>
      <c r="I9" s="62"/>
    </row>
    <row r="10" spans="1:14" x14ac:dyDescent="0.25">
      <c r="A10" s="321" t="s">
        <v>108</v>
      </c>
      <c r="B10" s="321"/>
      <c r="C10" s="120">
        <v>0</v>
      </c>
      <c r="D10" s="45">
        <f t="shared" ref="D10:D15" si="0">C10</f>
        <v>0</v>
      </c>
      <c r="E10" s="23"/>
      <c r="F10" s="23"/>
      <c r="G10" s="23"/>
      <c r="H10" s="23"/>
      <c r="I10" s="47">
        <f t="shared" ref="I10:I21" si="1">C10-D10-E10-F10-G10-H10</f>
        <v>0</v>
      </c>
      <c r="J10" s="141"/>
    </row>
    <row r="11" spans="1:14" x14ac:dyDescent="0.25">
      <c r="A11" s="322" t="s">
        <v>106</v>
      </c>
      <c r="B11" s="323"/>
      <c r="C11" s="120">
        <v>0</v>
      </c>
      <c r="D11" s="45">
        <f t="shared" si="0"/>
        <v>0</v>
      </c>
      <c r="E11" s="23"/>
      <c r="F11" s="23"/>
      <c r="G11" s="23"/>
      <c r="H11" s="23"/>
      <c r="I11" s="46">
        <f t="shared" si="1"/>
        <v>0</v>
      </c>
    </row>
    <row r="12" spans="1:14" x14ac:dyDescent="0.25">
      <c r="A12" s="322" t="s">
        <v>107</v>
      </c>
      <c r="B12" s="323"/>
      <c r="C12" s="120">
        <v>0</v>
      </c>
      <c r="D12" s="45">
        <f t="shared" si="0"/>
        <v>0</v>
      </c>
      <c r="E12" s="23"/>
      <c r="F12" s="23"/>
      <c r="G12" s="23"/>
      <c r="H12" s="23"/>
      <c r="I12" s="46">
        <f t="shared" ref="I12" si="2">C12-D12-E12-F12-G12-H12</f>
        <v>0</v>
      </c>
    </row>
    <row r="13" spans="1:14" x14ac:dyDescent="0.25">
      <c r="A13" s="322" t="s">
        <v>99</v>
      </c>
      <c r="B13" s="323"/>
      <c r="C13" s="120">
        <v>0</v>
      </c>
      <c r="D13" s="45">
        <f t="shared" si="0"/>
        <v>0</v>
      </c>
      <c r="E13" s="23"/>
      <c r="F13" s="23"/>
      <c r="G13" s="23"/>
      <c r="H13" s="23"/>
      <c r="I13" s="46">
        <f t="shared" si="1"/>
        <v>0</v>
      </c>
    </row>
    <row r="14" spans="1:14" x14ac:dyDescent="0.25">
      <c r="A14" s="322" t="s">
        <v>102</v>
      </c>
      <c r="B14" s="323"/>
      <c r="C14" s="120">
        <v>0</v>
      </c>
      <c r="D14" s="45">
        <f t="shared" si="0"/>
        <v>0</v>
      </c>
      <c r="E14" s="23"/>
      <c r="F14" s="23"/>
      <c r="G14" s="23"/>
      <c r="H14" s="23"/>
      <c r="I14" s="46">
        <f t="shared" si="1"/>
        <v>0</v>
      </c>
    </row>
    <row r="15" spans="1:14" x14ac:dyDescent="0.25">
      <c r="A15" s="322" t="s">
        <v>104</v>
      </c>
      <c r="B15" s="323"/>
      <c r="C15" s="53">
        <v>0</v>
      </c>
      <c r="D15" s="45">
        <f t="shared" si="0"/>
        <v>0</v>
      </c>
      <c r="E15" s="23"/>
      <c r="F15" s="23"/>
      <c r="G15" s="23"/>
      <c r="H15" s="23"/>
      <c r="I15" s="46">
        <f t="shared" ref="I15" si="3">C15-D15-E15-F15-G15-H15</f>
        <v>0</v>
      </c>
    </row>
    <row r="16" spans="1:14" x14ac:dyDescent="0.25">
      <c r="A16" s="316" t="s">
        <v>46</v>
      </c>
      <c r="B16" s="316"/>
      <c r="C16" s="120">
        <v>0</v>
      </c>
      <c r="D16" s="40">
        <v>0</v>
      </c>
      <c r="E16" s="40">
        <v>0</v>
      </c>
      <c r="F16" s="41">
        <v>0</v>
      </c>
      <c r="G16" s="41">
        <v>0</v>
      </c>
      <c r="H16" s="41">
        <v>0</v>
      </c>
      <c r="I16" s="46">
        <f t="shared" si="1"/>
        <v>0</v>
      </c>
    </row>
    <row r="17" spans="1:15" x14ac:dyDescent="0.25">
      <c r="A17" s="316" t="s">
        <v>46</v>
      </c>
      <c r="B17" s="316"/>
      <c r="C17" s="120">
        <v>0</v>
      </c>
      <c r="D17" s="40">
        <v>0</v>
      </c>
      <c r="E17" s="40">
        <v>0</v>
      </c>
      <c r="F17" s="41">
        <v>0</v>
      </c>
      <c r="G17" s="41">
        <v>0</v>
      </c>
      <c r="H17" s="41">
        <v>0</v>
      </c>
      <c r="I17" s="46">
        <f t="shared" si="1"/>
        <v>0</v>
      </c>
    </row>
    <row r="18" spans="1:15" x14ac:dyDescent="0.25">
      <c r="A18" s="316" t="s">
        <v>46</v>
      </c>
      <c r="B18" s="316"/>
      <c r="C18" s="120">
        <v>0</v>
      </c>
      <c r="D18" s="40">
        <v>0</v>
      </c>
      <c r="E18" s="40">
        <v>0</v>
      </c>
      <c r="F18" s="41">
        <v>0</v>
      </c>
      <c r="G18" s="41">
        <v>0</v>
      </c>
      <c r="H18" s="41">
        <v>0</v>
      </c>
      <c r="I18" s="46">
        <f t="shared" ref="I18:I19" si="4">C18-D18-E18-F18-G18-H18</f>
        <v>0</v>
      </c>
    </row>
    <row r="19" spans="1:15" x14ac:dyDescent="0.25">
      <c r="A19" s="316" t="s">
        <v>46</v>
      </c>
      <c r="B19" s="316"/>
      <c r="C19" s="120">
        <v>0</v>
      </c>
      <c r="D19" s="40">
        <v>0</v>
      </c>
      <c r="E19" s="40">
        <v>0</v>
      </c>
      <c r="F19" s="41">
        <v>0</v>
      </c>
      <c r="G19" s="41">
        <v>0</v>
      </c>
      <c r="H19" s="41">
        <v>0</v>
      </c>
      <c r="I19" s="46">
        <f t="shared" si="4"/>
        <v>0</v>
      </c>
    </row>
    <row r="20" spans="1:15" x14ac:dyDescent="0.25">
      <c r="A20" s="316" t="s">
        <v>46</v>
      </c>
      <c r="B20" s="316"/>
      <c r="C20" s="120">
        <v>0</v>
      </c>
      <c r="D20" s="40">
        <v>0</v>
      </c>
      <c r="E20" s="40">
        <v>0</v>
      </c>
      <c r="F20" s="41">
        <v>0</v>
      </c>
      <c r="G20" s="41">
        <v>0</v>
      </c>
      <c r="H20" s="41">
        <v>0</v>
      </c>
      <c r="I20" s="46">
        <f t="shared" si="1"/>
        <v>0</v>
      </c>
    </row>
    <row r="21" spans="1:15" ht="16.5" thickBot="1" x14ac:dyDescent="0.3">
      <c r="A21" s="316" t="s">
        <v>46</v>
      </c>
      <c r="B21" s="316"/>
      <c r="C21" s="123">
        <v>0</v>
      </c>
      <c r="D21" s="42">
        <v>0</v>
      </c>
      <c r="E21" s="42">
        <v>0</v>
      </c>
      <c r="F21" s="43">
        <v>0</v>
      </c>
      <c r="G21" s="43">
        <v>0</v>
      </c>
      <c r="H21" s="43">
        <v>0</v>
      </c>
      <c r="I21" s="48">
        <f t="shared" si="1"/>
        <v>0</v>
      </c>
    </row>
    <row r="22" spans="1:15" ht="16.149999999999999" customHeight="1" thickBot="1" x14ac:dyDescent="0.3">
      <c r="A22" s="317" t="s">
        <v>100</v>
      </c>
      <c r="B22" s="318"/>
      <c r="C22" s="108"/>
      <c r="D22" s="49"/>
      <c r="E22" s="49"/>
      <c r="F22" s="49"/>
      <c r="G22" s="49"/>
      <c r="H22" s="49"/>
      <c r="I22" s="49"/>
    </row>
    <row r="23" spans="1:15" ht="38.450000000000003" customHeight="1" x14ac:dyDescent="0.25">
      <c r="A23" s="302" t="s">
        <v>103</v>
      </c>
      <c r="B23" s="328"/>
      <c r="C23" s="125">
        <v>0</v>
      </c>
      <c r="D23" s="45">
        <f>C23</f>
        <v>0</v>
      </c>
      <c r="E23" s="23"/>
      <c r="F23" s="23"/>
      <c r="G23" s="23"/>
      <c r="H23" s="23"/>
      <c r="I23" s="46">
        <f t="shared" ref="I23:I24" si="5">C23-D23-E23-F23-G23-H23</f>
        <v>0</v>
      </c>
      <c r="O23" s="1"/>
    </row>
    <row r="24" spans="1:15" ht="19.899999999999999" customHeight="1" x14ac:dyDescent="0.25">
      <c r="A24" s="322" t="s">
        <v>105</v>
      </c>
      <c r="B24" s="323"/>
      <c r="C24" s="125">
        <v>0</v>
      </c>
      <c r="D24" s="45">
        <f>C24</f>
        <v>0</v>
      </c>
      <c r="E24" s="23"/>
      <c r="F24" s="23"/>
      <c r="G24" s="23"/>
      <c r="H24" s="23"/>
      <c r="I24" s="46">
        <f t="shared" si="5"/>
        <v>0</v>
      </c>
      <c r="O24" s="1"/>
    </row>
    <row r="25" spans="1:15" x14ac:dyDescent="0.25">
      <c r="A25" s="316" t="s">
        <v>46</v>
      </c>
      <c r="B25" s="316"/>
      <c r="C25" s="120">
        <v>0</v>
      </c>
      <c r="D25" s="40">
        <v>0</v>
      </c>
      <c r="E25" s="40">
        <v>0</v>
      </c>
      <c r="F25" s="41">
        <v>0</v>
      </c>
      <c r="G25" s="41">
        <v>0</v>
      </c>
      <c r="H25" s="41">
        <v>0</v>
      </c>
      <c r="I25" s="46">
        <f t="shared" ref="I25:I27" si="6">C25-D25-E25-F25-G25-H25</f>
        <v>0</v>
      </c>
      <c r="O25" s="1"/>
    </row>
    <row r="26" spans="1:15" x14ac:dyDescent="0.25">
      <c r="A26" s="316" t="s">
        <v>46</v>
      </c>
      <c r="B26" s="316"/>
      <c r="C26" s="120">
        <v>0</v>
      </c>
      <c r="D26" s="40">
        <v>0</v>
      </c>
      <c r="E26" s="40">
        <v>0</v>
      </c>
      <c r="F26" s="41">
        <v>0</v>
      </c>
      <c r="G26" s="41">
        <v>0</v>
      </c>
      <c r="H26" s="41">
        <v>0</v>
      </c>
      <c r="I26" s="46">
        <f t="shared" si="6"/>
        <v>0</v>
      </c>
      <c r="K26" s="329"/>
      <c r="L26" s="329"/>
      <c r="M26" s="330"/>
      <c r="N26" s="330"/>
      <c r="O26" s="1"/>
    </row>
    <row r="27" spans="1:15" ht="16.5" thickBot="1" x14ac:dyDescent="0.3">
      <c r="A27" s="316" t="s">
        <v>46</v>
      </c>
      <c r="B27" s="316"/>
      <c r="C27" s="123">
        <v>0</v>
      </c>
      <c r="D27" s="42">
        <v>0</v>
      </c>
      <c r="E27" s="42">
        <v>0</v>
      </c>
      <c r="F27" s="43">
        <v>0</v>
      </c>
      <c r="G27" s="43">
        <v>0</v>
      </c>
      <c r="H27" s="43">
        <v>0</v>
      </c>
      <c r="I27" s="48">
        <f t="shared" si="6"/>
        <v>0</v>
      </c>
      <c r="K27" s="253"/>
      <c r="L27" s="253"/>
      <c r="M27" s="330"/>
      <c r="N27" s="330"/>
      <c r="O27" s="1"/>
    </row>
    <row r="28" spans="1:15" ht="16.5" thickBot="1" x14ac:dyDescent="0.3">
      <c r="A28" s="121"/>
      <c r="B28" s="6" t="s">
        <v>3</v>
      </c>
      <c r="C28" s="26">
        <f>SUM(C10:C21)+SUM(C23:C27)</f>
        <v>0</v>
      </c>
      <c r="D28" s="21">
        <f t="shared" ref="D28:I28" si="7">SUM(D10:D21)+SUM(D23:D27)</f>
        <v>0</v>
      </c>
      <c r="E28" s="22">
        <f t="shared" si="7"/>
        <v>0</v>
      </c>
      <c r="F28" s="22">
        <f t="shared" si="7"/>
        <v>0</v>
      </c>
      <c r="G28" s="22">
        <f t="shared" si="7"/>
        <v>0</v>
      </c>
      <c r="H28" s="22">
        <f t="shared" si="7"/>
        <v>0</v>
      </c>
      <c r="I28" s="22">
        <f t="shared" si="7"/>
        <v>0</v>
      </c>
      <c r="K28" s="253"/>
      <c r="L28" s="253"/>
      <c r="M28" s="330"/>
      <c r="N28" s="330"/>
    </row>
    <row r="29" spans="1:15" ht="16.5" thickBot="1" x14ac:dyDescent="0.3">
      <c r="A29" s="90"/>
      <c r="B29" s="6" t="s">
        <v>11</v>
      </c>
      <c r="C29" s="66">
        <v>0</v>
      </c>
      <c r="D29" s="41">
        <v>0</v>
      </c>
      <c r="E29" s="41">
        <v>0</v>
      </c>
      <c r="F29" s="41">
        <v>0</v>
      </c>
      <c r="G29" s="41">
        <v>0</v>
      </c>
      <c r="H29" s="41">
        <v>0</v>
      </c>
      <c r="I29" s="119">
        <f>C29-D29-E29-F29-G29-H29</f>
        <v>0</v>
      </c>
      <c r="K29" s="253"/>
      <c r="L29" s="253"/>
      <c r="M29" s="330"/>
      <c r="N29" s="330"/>
    </row>
    <row r="30" spans="1:15" ht="16.5" thickBot="1" x14ac:dyDescent="0.3">
      <c r="A30" s="292"/>
      <c r="B30" s="6" t="s">
        <v>6</v>
      </c>
      <c r="C30" s="26">
        <f>C28-C29</f>
        <v>0</v>
      </c>
      <c r="D30" s="27">
        <f>D28-D29</f>
        <v>0</v>
      </c>
      <c r="E30" s="28">
        <f t="shared" ref="E30:I30" si="8">E28-E29</f>
        <v>0</v>
      </c>
      <c r="F30" s="28">
        <f t="shared" si="8"/>
        <v>0</v>
      </c>
      <c r="G30" s="28">
        <f t="shared" si="8"/>
        <v>0</v>
      </c>
      <c r="H30" s="28">
        <f t="shared" si="8"/>
        <v>0</v>
      </c>
      <c r="I30" s="28">
        <f t="shared" si="8"/>
        <v>0</v>
      </c>
      <c r="K30" s="254"/>
      <c r="L30" s="254"/>
      <c r="M30" s="330"/>
      <c r="N30" s="330"/>
    </row>
    <row r="31" spans="1:15" ht="16.5" thickBot="1" x14ac:dyDescent="0.3">
      <c r="A31" s="292"/>
      <c r="B31" s="6" t="s">
        <v>13</v>
      </c>
      <c r="C31" s="29">
        <v>1</v>
      </c>
      <c r="D31" s="67"/>
      <c r="E31" s="68"/>
      <c r="F31" s="68"/>
      <c r="G31" s="68"/>
      <c r="H31" s="68"/>
      <c r="I31" s="68"/>
      <c r="K31" s="254"/>
      <c r="L31" s="254"/>
      <c r="M31" s="330"/>
      <c r="N31" s="330"/>
    </row>
    <row r="32" spans="1:15" ht="16.5" thickBot="1" x14ac:dyDescent="0.3">
      <c r="A32" s="122"/>
      <c r="B32" s="6" t="s">
        <v>70</v>
      </c>
      <c r="C32" s="30">
        <f>IF(C30&gt;0,(C30/(B5*$C31))/365,0)</f>
        <v>0</v>
      </c>
      <c r="D32" s="31">
        <f>ROUND(IF(D30&gt;0,(D30/($B$5*$C31))/365,0),2)</f>
        <v>0</v>
      </c>
      <c r="E32" s="32">
        <f>ROUND(IF(E30&gt;0,(E30/($B$5*$C31))/365,0),2)</f>
        <v>0</v>
      </c>
      <c r="F32" s="32">
        <f>ROUND(IF(F30&gt;0,(F30/($B$5*$C31))/365,0),2)</f>
        <v>0</v>
      </c>
      <c r="G32" s="32">
        <f>ROUND(IF(G30&gt;0,(G30/($B$5*$C31))/365,0),2)</f>
        <v>0</v>
      </c>
      <c r="H32" s="32">
        <f>ROUND(IF(H30&gt;0,(H30/($B$5*$C31))/365,0),2)</f>
        <v>0</v>
      </c>
      <c r="I32" s="32">
        <f>C32-D32-E32-F32-G32-H32</f>
        <v>0</v>
      </c>
      <c r="K32" s="329"/>
      <c r="L32" s="329"/>
      <c r="M32" s="330"/>
      <c r="N32" s="330"/>
    </row>
    <row r="33" spans="1:14" ht="15" customHeight="1" thickBot="1" x14ac:dyDescent="0.3">
      <c r="A33" s="293"/>
      <c r="B33" s="293"/>
      <c r="C33" s="117"/>
      <c r="D33" s="117"/>
      <c r="E33" s="117"/>
      <c r="F33" s="117"/>
      <c r="G33" s="117"/>
      <c r="H33" s="117"/>
      <c r="I33" s="117"/>
      <c r="K33" s="254"/>
      <c r="L33" s="255"/>
      <c r="M33" s="256"/>
      <c r="N33" s="254"/>
    </row>
    <row r="34" spans="1:14" ht="17.25" thickTop="1" thickBot="1" x14ac:dyDescent="0.3">
      <c r="A34" s="16"/>
      <c r="B34" s="17" t="s">
        <v>69</v>
      </c>
      <c r="C34" s="18"/>
      <c r="D34" s="294" t="s">
        <v>20</v>
      </c>
      <c r="E34" s="295"/>
      <c r="F34" s="295"/>
      <c r="G34" s="295"/>
      <c r="H34" s="295"/>
      <c r="I34" s="296"/>
      <c r="K34" s="254"/>
      <c r="L34" s="255"/>
      <c r="M34" s="256"/>
      <c r="N34" s="254"/>
    </row>
    <row r="35" spans="1:14" ht="32.25" thickBot="1" x14ac:dyDescent="0.3">
      <c r="A35" s="14"/>
      <c r="B35" s="297" t="s">
        <v>19</v>
      </c>
      <c r="C35" s="298"/>
      <c r="D35" s="15" t="s">
        <v>72</v>
      </c>
      <c r="E35" s="15" t="s">
        <v>144</v>
      </c>
      <c r="F35" s="299" t="s">
        <v>145</v>
      </c>
      <c r="G35" s="281"/>
      <c r="H35" s="281"/>
      <c r="I35" s="282"/>
      <c r="K35" s="254"/>
      <c r="L35" s="255"/>
      <c r="M35" s="256"/>
      <c r="N35" s="254"/>
    </row>
    <row r="36" spans="1:14" x14ac:dyDescent="0.25">
      <c r="B36" s="6" t="s">
        <v>71</v>
      </c>
      <c r="C36" s="86">
        <f>C32</f>
        <v>0</v>
      </c>
      <c r="D36" s="8">
        <f>ROUND(IF(C36&gt;D32,D32,C36),2)</f>
        <v>0</v>
      </c>
      <c r="E36" s="8">
        <f>ROUND(IF(C36=D36,0,IF(C36-D36&gt;E32,E32,C36-D36)),2)</f>
        <v>0</v>
      </c>
      <c r="F36" s="8">
        <f>ROUND(IF(C36=D36,0,IF(C36-D36-E36&gt;F32,F32,C36-D36-E36)),2)</f>
        <v>0</v>
      </c>
      <c r="G36" s="8">
        <f>ROUND(IF(C36=D36,0,IF(C36-D36-E36-F36&gt;G32,G32,C36-D36-E36-F36)),2)</f>
        <v>0</v>
      </c>
      <c r="H36" s="8">
        <f>ROUND(IF(C36=D36,0,IF(C36-D36-E36-F36-G36&gt;H32,H32,C36-D36-E36-F36-G36)),2)</f>
        <v>0</v>
      </c>
      <c r="I36" s="8">
        <f>C36-D36-E36-F36-G36-H36</f>
        <v>0</v>
      </c>
      <c r="K36" s="254"/>
      <c r="L36" s="255"/>
      <c r="M36" s="256"/>
      <c r="N36" s="254"/>
    </row>
    <row r="37" spans="1:14" ht="21" x14ac:dyDescent="0.25">
      <c r="B37" s="6" t="s">
        <v>5</v>
      </c>
      <c r="C37" s="249"/>
      <c r="D37" s="7">
        <f t="shared" ref="D37:G37" si="9">IF(D36&gt;0,D36/$C36,0)</f>
        <v>0</v>
      </c>
      <c r="E37" s="7">
        <f t="shared" si="9"/>
        <v>0</v>
      </c>
      <c r="F37" s="7">
        <f>IF(F36&gt;0,F36/$C36,0)</f>
        <v>0</v>
      </c>
      <c r="G37" s="7">
        <f t="shared" si="9"/>
        <v>0</v>
      </c>
      <c r="H37" s="7">
        <f>IF(H36&gt;0,H36/$C36,0)</f>
        <v>0</v>
      </c>
      <c r="I37" s="7">
        <f>1-SUM(D37:H37)</f>
        <v>1</v>
      </c>
      <c r="K37" s="254"/>
      <c r="L37" s="255"/>
      <c r="M37" s="257"/>
      <c r="N37" s="254"/>
    </row>
    <row r="38" spans="1:14" x14ac:dyDescent="0.25">
      <c r="D38" s="12" t="s">
        <v>14</v>
      </c>
      <c r="E38" s="13"/>
      <c r="K38" s="254"/>
      <c r="L38" s="255"/>
      <c r="M38" s="257"/>
      <c r="N38" s="254"/>
    </row>
    <row r="39" spans="1:14" x14ac:dyDescent="0.25">
      <c r="D39" s="118"/>
      <c r="E39" s="118"/>
      <c r="F39" s="118"/>
      <c r="G39" s="118"/>
      <c r="H39" s="118"/>
      <c r="I39" s="118"/>
      <c r="K39" s="1"/>
      <c r="L39" s="1"/>
      <c r="M39" s="1"/>
      <c r="N39" s="1"/>
    </row>
    <row r="40" spans="1:14" x14ac:dyDescent="0.25">
      <c r="D40" s="118"/>
      <c r="E40" s="118"/>
      <c r="F40" s="118"/>
      <c r="G40" s="118"/>
      <c r="H40" s="118"/>
      <c r="I40" s="118"/>
      <c r="K40" s="1"/>
      <c r="L40" s="1"/>
      <c r="M40" s="1"/>
      <c r="N40" s="1"/>
    </row>
    <row r="41" spans="1:14" ht="17.45" customHeight="1" x14ac:dyDescent="0.25">
      <c r="A41" s="10" t="s">
        <v>12</v>
      </c>
      <c r="K41" s="1"/>
      <c r="L41" s="1"/>
      <c r="M41" s="1"/>
      <c r="N41" s="1"/>
    </row>
    <row r="42" spans="1:14" ht="16.149999999999999" customHeight="1" x14ac:dyDescent="0.25">
      <c r="A42" s="11" t="s">
        <v>18</v>
      </c>
      <c r="K42" s="1"/>
      <c r="L42" s="1"/>
      <c r="M42" s="1"/>
      <c r="N42" s="1"/>
    </row>
    <row r="43" spans="1:14" ht="17.45" customHeight="1" x14ac:dyDescent="0.25">
      <c r="A43" s="3" t="s">
        <v>78</v>
      </c>
      <c r="K43" s="1"/>
      <c r="L43" s="1"/>
      <c r="M43" s="1"/>
      <c r="N43" s="1"/>
    </row>
    <row r="44" spans="1:14" x14ac:dyDescent="0.25">
      <c r="A44" s="283"/>
      <c r="B44" s="284"/>
      <c r="C44" s="284"/>
      <c r="D44" s="284"/>
      <c r="E44" s="284"/>
      <c r="F44" s="284"/>
      <c r="G44" s="284"/>
      <c r="H44" s="284"/>
      <c r="I44" s="285"/>
      <c r="K44" s="1"/>
      <c r="L44" s="1"/>
      <c r="M44" s="1"/>
      <c r="N44" s="1"/>
    </row>
    <row r="45" spans="1:14" x14ac:dyDescent="0.25">
      <c r="A45" s="286"/>
      <c r="B45" s="287"/>
      <c r="C45" s="287"/>
      <c r="D45" s="287"/>
      <c r="E45" s="287"/>
      <c r="F45" s="287"/>
      <c r="G45" s="287"/>
      <c r="H45" s="287"/>
      <c r="I45" s="288"/>
      <c r="K45" s="1"/>
      <c r="L45" s="1"/>
      <c r="M45" s="1"/>
      <c r="N45" s="1"/>
    </row>
    <row r="46" spans="1:14" x14ac:dyDescent="0.25">
      <c r="A46" s="286"/>
      <c r="B46" s="287"/>
      <c r="C46" s="287"/>
      <c r="D46" s="287"/>
      <c r="E46" s="287"/>
      <c r="F46" s="287"/>
      <c r="G46" s="287"/>
      <c r="H46" s="287"/>
      <c r="I46" s="288"/>
      <c r="K46" s="1"/>
      <c r="L46" s="1"/>
      <c r="M46" s="1"/>
      <c r="N46" s="1"/>
    </row>
    <row r="47" spans="1:14" x14ac:dyDescent="0.25">
      <c r="A47" s="289"/>
      <c r="B47" s="290"/>
      <c r="C47" s="290"/>
      <c r="D47" s="290"/>
      <c r="E47" s="290"/>
      <c r="F47" s="290"/>
      <c r="G47" s="290"/>
      <c r="H47" s="290"/>
      <c r="I47" s="291"/>
      <c r="K47" s="1"/>
      <c r="L47" s="1"/>
      <c r="M47" s="1"/>
      <c r="N47" s="1"/>
    </row>
    <row r="48" spans="1:14" x14ac:dyDescent="0.25">
      <c r="K48" s="1"/>
      <c r="L48" s="1"/>
      <c r="M48" s="1"/>
      <c r="N48" s="1"/>
    </row>
    <row r="49" spans="11:14" x14ac:dyDescent="0.25">
      <c r="K49" s="1"/>
      <c r="L49" s="1"/>
      <c r="M49" s="1"/>
      <c r="N49" s="1"/>
    </row>
    <row r="50" spans="11:14" x14ac:dyDescent="0.25">
      <c r="K50" s="1"/>
      <c r="L50" s="1"/>
      <c r="M50" s="1"/>
      <c r="N50" s="1"/>
    </row>
    <row r="51" spans="11:14" x14ac:dyDescent="0.25">
      <c r="K51" s="1"/>
      <c r="L51" s="1"/>
      <c r="M51" s="1"/>
      <c r="N51" s="1"/>
    </row>
    <row r="52" spans="11:14" x14ac:dyDescent="0.25">
      <c r="K52" s="1"/>
      <c r="L52" s="1"/>
      <c r="M52" s="1"/>
      <c r="N52" s="1"/>
    </row>
    <row r="53" spans="11:14" x14ac:dyDescent="0.25">
      <c r="K53" s="1"/>
      <c r="L53" s="1"/>
      <c r="M53" s="1"/>
      <c r="N53" s="1"/>
    </row>
  </sheetData>
  <sheetProtection algorithmName="SHA-512" hashValue="zjYzDVmP9VWhl18Unhi7Idzbs+HFe/xquR59ntmoleaS+AKOl9bkszkChuqtFgMs2WNZVZK1E18/3JO71I1ktA==" saltValue="giOUjJ4Fv7A17gvRRFr3QA==" spinCount="100000" sheet="1" objects="1" scenarios="1"/>
  <mergeCells count="40">
    <mergeCell ref="K26:L26"/>
    <mergeCell ref="M26:N32"/>
    <mergeCell ref="K32:L32"/>
    <mergeCell ref="A2:B2"/>
    <mergeCell ref="G2:H2"/>
    <mergeCell ref="G3:H3"/>
    <mergeCell ref="G4:H4"/>
    <mergeCell ref="G6:H6"/>
    <mergeCell ref="A20:B20"/>
    <mergeCell ref="A21:B21"/>
    <mergeCell ref="A13:B13"/>
    <mergeCell ref="A14:B14"/>
    <mergeCell ref="A15:B15"/>
    <mergeCell ref="A16:B16"/>
    <mergeCell ref="A17:B17"/>
    <mergeCell ref="A25:B25"/>
    <mergeCell ref="C1:E1"/>
    <mergeCell ref="F1:H1"/>
    <mergeCell ref="G5:H5"/>
    <mergeCell ref="A9:B9"/>
    <mergeCell ref="A44:I47"/>
    <mergeCell ref="A30:A31"/>
    <mergeCell ref="A33:B33"/>
    <mergeCell ref="D34:I34"/>
    <mergeCell ref="B35:C35"/>
    <mergeCell ref="F35:I35"/>
    <mergeCell ref="A1:B1"/>
    <mergeCell ref="A12:B12"/>
    <mergeCell ref="A18:B18"/>
    <mergeCell ref="A19:B19"/>
    <mergeCell ref="A23:B23"/>
    <mergeCell ref="A24:B24"/>
    <mergeCell ref="A26:B26"/>
    <mergeCell ref="A27:B27"/>
    <mergeCell ref="A22:B22"/>
    <mergeCell ref="D4:E4"/>
    <mergeCell ref="D5:E5"/>
    <mergeCell ref="A5:A6"/>
    <mergeCell ref="A10:B10"/>
    <mergeCell ref="A11:B11"/>
  </mergeCells>
  <dataValidations count="3">
    <dataValidation showInputMessage="1" showErrorMessage="1" promptTitle="Federal ICR Percentage" prompt="What is your agency's approved Federal indirect cost rate?" sqref="A32" xr:uid="{A652D80A-3B55-4003-B917-AE5779122C59}"/>
    <dataValidation type="decimal" operator="equal" allowBlank="1" showInputMessage="1" showErrorMessage="1" sqref="C32" xr:uid="{6E965B66-B323-4A71-BDAB-5CF15F3312A7}">
      <formula1>0</formula1>
    </dataValidation>
    <dataValidation type="whole" allowBlank="1" showInputMessage="1" showErrorMessage="1" sqref="B5:B7" xr:uid="{6735FD1C-369F-4530-8EAF-C3BCDDF46D9E}">
      <formula1>1</formula1>
      <formula2>800</formula2>
    </dataValidation>
  </dataValidations>
  <printOptions horizontalCentered="1"/>
  <pageMargins left="0.1" right="0.1" top="0.3" bottom="0.3" header="0.3" footer="0.05"/>
  <pageSetup scale="54"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ABEE6A2A-FBD8-473D-970B-9242BB3B48BB}">
          <x14:formula1>
            <xm:f>'Data Sheet'!$T$9:$T$11</xm:f>
          </x14:formula1>
          <xm:sqref>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BA46-8186-4F65-A329-7CC6944C976C}">
  <sheetPr>
    <tabColor theme="4" tint="0.79998168889431442"/>
    <pageSetUpPr fitToPage="1"/>
  </sheetPr>
  <dimension ref="A1:O55"/>
  <sheetViews>
    <sheetView showGridLines="0"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0.75" style="4" customWidth="1"/>
    <col min="7" max="7" width="14.125" style="4" customWidth="1"/>
    <col min="8" max="8" width="16" style="4" customWidth="1"/>
    <col min="9" max="9" width="17.375" style="4" customWidth="1"/>
    <col min="10" max="10" width="7.75" customWidth="1"/>
    <col min="11" max="11" width="10.125" customWidth="1"/>
    <col min="12" max="12" width="11.625" bestFit="1" customWidth="1"/>
    <col min="13" max="13" width="7.5" customWidth="1"/>
    <col min="14" max="14" width="4.375" customWidth="1"/>
    <col min="15" max="16384" width="10.625" style="4"/>
  </cols>
  <sheetData>
    <row r="1" spans="1:14" ht="18.75" x14ac:dyDescent="0.3">
      <c r="A1" s="305" t="s">
        <v>8</v>
      </c>
      <c r="B1" s="305"/>
      <c r="C1" s="324"/>
      <c r="D1" s="324"/>
      <c r="E1" s="324"/>
      <c r="F1" s="335" t="s">
        <v>123</v>
      </c>
      <c r="G1" s="336"/>
      <c r="H1" s="337"/>
    </row>
    <row r="2" spans="1:14" ht="18.75" x14ac:dyDescent="0.3">
      <c r="A2" s="304" t="s">
        <v>10</v>
      </c>
      <c r="B2" s="304"/>
      <c r="C2" s="251"/>
      <c r="D2" s="251"/>
      <c r="E2" s="251"/>
      <c r="F2" s="93" t="s">
        <v>124</v>
      </c>
      <c r="G2" s="341">
        <f>'CCA Maternity-Dependent Only'!G2</f>
        <v>0</v>
      </c>
      <c r="H2" s="342"/>
    </row>
    <row r="3" spans="1:14" ht="18.75" x14ac:dyDescent="0.3">
      <c r="A3" s="247" t="s">
        <v>138</v>
      </c>
      <c r="B3" s="248">
        <f>'CCA Maternity-Dependent Only'!B3</f>
        <v>0</v>
      </c>
      <c r="C3" s="251"/>
      <c r="D3" s="251"/>
      <c r="E3" s="251"/>
      <c r="F3" s="93" t="s">
        <v>125</v>
      </c>
      <c r="G3" s="341">
        <f>'CCA Maternity-Dependent Only'!G3</f>
        <v>0</v>
      </c>
      <c r="H3" s="342"/>
    </row>
    <row r="4" spans="1:14" ht="20.45" customHeight="1" x14ac:dyDescent="0.25">
      <c r="A4" s="5" t="s">
        <v>9</v>
      </c>
      <c r="B4" s="148">
        <f>'CCA Maternity-Dependent Only'!B4</f>
        <v>0</v>
      </c>
      <c r="C4" s="128"/>
      <c r="D4" s="338"/>
      <c r="E4" s="338"/>
      <c r="F4" s="93" t="s">
        <v>55</v>
      </c>
      <c r="G4" s="343">
        <f>'CCA Maternity-Dependent Only'!G4</f>
        <v>0</v>
      </c>
      <c r="H4" s="344"/>
    </row>
    <row r="5" spans="1:14" ht="21" customHeight="1" thickBot="1" x14ac:dyDescent="0.3">
      <c r="A5" s="320" t="s">
        <v>109</v>
      </c>
      <c r="B5" s="33">
        <v>5</v>
      </c>
      <c r="C5" s="128"/>
      <c r="D5" s="338"/>
      <c r="E5" s="338"/>
      <c r="F5" s="96" t="s">
        <v>37</v>
      </c>
      <c r="G5" s="339">
        <f>'CCA Maternity-Dependent Only'!G5</f>
        <v>0</v>
      </c>
      <c r="H5" s="340"/>
    </row>
    <row r="6" spans="1:14" s="87" customFormat="1" ht="19.5" customHeight="1" thickBot="1" x14ac:dyDescent="0.3">
      <c r="A6" s="320"/>
      <c r="B6" s="4"/>
      <c r="C6" s="128"/>
      <c r="D6" s="95"/>
      <c r="E6" s="264"/>
      <c r="F6" s="99" t="s">
        <v>126</v>
      </c>
      <c r="G6" s="150">
        <f>'CCA Maternity-Dependent Only'!G6</f>
        <v>0</v>
      </c>
      <c r="H6" s="133"/>
      <c r="J6"/>
      <c r="K6"/>
      <c r="L6"/>
      <c r="M6"/>
      <c r="N6"/>
    </row>
    <row r="7" spans="1:14" s="87" customFormat="1" ht="16.5" thickBot="1" x14ac:dyDescent="0.3">
      <c r="A7" s="126"/>
      <c r="B7" s="4"/>
      <c r="C7" s="270" t="s">
        <v>143</v>
      </c>
      <c r="D7" s="95"/>
      <c r="E7" s="264"/>
      <c r="F7" s="264"/>
      <c r="G7" s="263"/>
      <c r="H7" s="264"/>
      <c r="J7"/>
      <c r="K7"/>
      <c r="L7"/>
      <c r="M7"/>
      <c r="N7"/>
    </row>
    <row r="8" spans="1:14" ht="48" thickBot="1" x14ac:dyDescent="0.3">
      <c r="C8" s="56" t="s">
        <v>4</v>
      </c>
      <c r="D8" s="57" t="s">
        <v>0</v>
      </c>
      <c r="E8" s="58" t="s">
        <v>1</v>
      </c>
      <c r="F8" s="59" t="s">
        <v>16</v>
      </c>
      <c r="G8" s="59" t="s">
        <v>17</v>
      </c>
      <c r="H8" s="60" t="s">
        <v>15</v>
      </c>
      <c r="I8" s="61" t="s">
        <v>50</v>
      </c>
    </row>
    <row r="9" spans="1:14" ht="16.5" thickBot="1" x14ac:dyDescent="0.3">
      <c r="A9" s="327" t="s">
        <v>93</v>
      </c>
      <c r="B9" s="315"/>
      <c r="C9" s="83"/>
      <c r="D9" s="49"/>
      <c r="E9" s="49"/>
      <c r="F9" s="49"/>
      <c r="G9" s="49"/>
      <c r="H9" s="49"/>
      <c r="I9" s="62"/>
    </row>
    <row r="10" spans="1:14" x14ac:dyDescent="0.25">
      <c r="A10" s="321" t="s">
        <v>110</v>
      </c>
      <c r="B10" s="321"/>
      <c r="C10" s="120">
        <v>0</v>
      </c>
      <c r="D10" s="45">
        <f>C10</f>
        <v>0</v>
      </c>
      <c r="E10" s="23"/>
      <c r="F10" s="23"/>
      <c r="G10" s="23"/>
      <c r="H10" s="23"/>
      <c r="I10" s="47">
        <f t="shared" ref="I10:I20" si="0">C10-D10-E10-F10-G10-H10</f>
        <v>0</v>
      </c>
      <c r="J10" s="141"/>
    </row>
    <row r="11" spans="1:14" x14ac:dyDescent="0.25">
      <c r="A11" s="322" t="s">
        <v>111</v>
      </c>
      <c r="B11" s="323"/>
      <c r="C11" s="120">
        <v>0</v>
      </c>
      <c r="D11" s="45">
        <f>C11</f>
        <v>0</v>
      </c>
      <c r="E11" s="23"/>
      <c r="F11" s="23"/>
      <c r="G11" s="23"/>
      <c r="H11" s="23"/>
      <c r="I11" s="46">
        <f t="shared" si="0"/>
        <v>0</v>
      </c>
    </row>
    <row r="12" spans="1:14" x14ac:dyDescent="0.25">
      <c r="A12" s="322" t="s">
        <v>112</v>
      </c>
      <c r="B12" s="323"/>
      <c r="C12" s="120">
        <v>0</v>
      </c>
      <c r="D12" s="45">
        <f>C12</f>
        <v>0</v>
      </c>
      <c r="E12" s="23"/>
      <c r="F12" s="23"/>
      <c r="G12" s="23"/>
      <c r="H12" s="23"/>
      <c r="I12" s="46">
        <f t="shared" si="0"/>
        <v>0</v>
      </c>
    </row>
    <row r="13" spans="1:14" x14ac:dyDescent="0.25">
      <c r="A13" s="322" t="s">
        <v>113</v>
      </c>
      <c r="B13" s="323"/>
      <c r="C13" s="120">
        <v>0</v>
      </c>
      <c r="D13" s="45">
        <f>C13</f>
        <v>0</v>
      </c>
      <c r="E13" s="23"/>
      <c r="F13" s="23"/>
      <c r="G13" s="23"/>
      <c r="H13" s="23"/>
      <c r="I13" s="46">
        <f t="shared" si="0"/>
        <v>0</v>
      </c>
    </row>
    <row r="14" spans="1:14" x14ac:dyDescent="0.25">
      <c r="A14" s="322" t="s">
        <v>114</v>
      </c>
      <c r="B14" s="323"/>
      <c r="C14" s="53">
        <v>0</v>
      </c>
      <c r="D14" s="45">
        <f>C14</f>
        <v>0</v>
      </c>
      <c r="E14" s="23"/>
      <c r="F14" s="23"/>
      <c r="G14" s="23"/>
      <c r="H14" s="23"/>
      <c r="I14" s="46">
        <f t="shared" ref="I14" si="1">C14-D14-E14-F14-G14-H14</f>
        <v>0</v>
      </c>
    </row>
    <row r="15" spans="1:14" x14ac:dyDescent="0.25">
      <c r="A15" s="316" t="s">
        <v>46</v>
      </c>
      <c r="B15" s="316"/>
      <c r="C15" s="120">
        <v>0</v>
      </c>
      <c r="D15" s="40">
        <v>0</v>
      </c>
      <c r="E15" s="40">
        <v>0</v>
      </c>
      <c r="F15" s="41">
        <v>0</v>
      </c>
      <c r="G15" s="41">
        <v>0</v>
      </c>
      <c r="H15" s="41">
        <v>0</v>
      </c>
      <c r="I15" s="46">
        <f t="shared" si="0"/>
        <v>0</v>
      </c>
    </row>
    <row r="16" spans="1:14" x14ac:dyDescent="0.25">
      <c r="A16" s="316" t="s">
        <v>46</v>
      </c>
      <c r="B16" s="316"/>
      <c r="C16" s="120">
        <v>0</v>
      </c>
      <c r="D16" s="40">
        <v>0</v>
      </c>
      <c r="E16" s="40">
        <v>0</v>
      </c>
      <c r="F16" s="41">
        <v>0</v>
      </c>
      <c r="G16" s="41">
        <v>0</v>
      </c>
      <c r="H16" s="41">
        <v>0</v>
      </c>
      <c r="I16" s="46">
        <f t="shared" si="0"/>
        <v>0</v>
      </c>
    </row>
    <row r="17" spans="1:15" x14ac:dyDescent="0.25">
      <c r="A17" s="316" t="s">
        <v>46</v>
      </c>
      <c r="B17" s="316"/>
      <c r="C17" s="120">
        <v>0</v>
      </c>
      <c r="D17" s="40">
        <v>0</v>
      </c>
      <c r="E17" s="40">
        <v>0</v>
      </c>
      <c r="F17" s="41">
        <v>0</v>
      </c>
      <c r="G17" s="41">
        <v>0</v>
      </c>
      <c r="H17" s="41">
        <v>0</v>
      </c>
      <c r="I17" s="46">
        <f t="shared" si="0"/>
        <v>0</v>
      </c>
    </row>
    <row r="18" spans="1:15" x14ac:dyDescent="0.25">
      <c r="A18" s="316" t="s">
        <v>46</v>
      </c>
      <c r="B18" s="316"/>
      <c r="C18" s="120">
        <v>0</v>
      </c>
      <c r="D18" s="40">
        <v>0</v>
      </c>
      <c r="E18" s="40">
        <v>0</v>
      </c>
      <c r="F18" s="41">
        <v>0</v>
      </c>
      <c r="G18" s="41">
        <v>0</v>
      </c>
      <c r="H18" s="41">
        <v>0</v>
      </c>
      <c r="I18" s="46">
        <f t="shared" si="0"/>
        <v>0</v>
      </c>
    </row>
    <row r="19" spans="1:15" x14ac:dyDescent="0.25">
      <c r="A19" s="316" t="s">
        <v>46</v>
      </c>
      <c r="B19" s="316"/>
      <c r="C19" s="120">
        <v>0</v>
      </c>
      <c r="D19" s="40">
        <v>0</v>
      </c>
      <c r="E19" s="40">
        <v>0</v>
      </c>
      <c r="F19" s="41">
        <v>0</v>
      </c>
      <c r="G19" s="41">
        <v>0</v>
      </c>
      <c r="H19" s="41">
        <v>0</v>
      </c>
      <c r="I19" s="46">
        <f t="shared" si="0"/>
        <v>0</v>
      </c>
    </row>
    <row r="20" spans="1:15" ht="16.5" thickBot="1" x14ac:dyDescent="0.3">
      <c r="A20" s="316" t="s">
        <v>46</v>
      </c>
      <c r="B20" s="316"/>
      <c r="C20" s="123">
        <v>0</v>
      </c>
      <c r="D20" s="42">
        <v>0</v>
      </c>
      <c r="E20" s="42">
        <v>0</v>
      </c>
      <c r="F20" s="43">
        <v>0</v>
      </c>
      <c r="G20" s="43">
        <v>0</v>
      </c>
      <c r="H20" s="43">
        <v>0</v>
      </c>
      <c r="I20" s="48">
        <f t="shared" si="0"/>
        <v>0</v>
      </c>
    </row>
    <row r="21" spans="1:15" ht="16.149999999999999" customHeight="1" thickBot="1" x14ac:dyDescent="0.3">
      <c r="A21" s="317" t="s">
        <v>116</v>
      </c>
      <c r="B21" s="318"/>
      <c r="C21" s="108"/>
      <c r="D21" s="49"/>
      <c r="E21" s="49"/>
      <c r="F21" s="49"/>
      <c r="G21" s="49"/>
      <c r="H21" s="49"/>
      <c r="I21" s="49"/>
    </row>
    <row r="22" spans="1:15" ht="21" customHeight="1" x14ac:dyDescent="0.25">
      <c r="A22" s="302" t="s">
        <v>115</v>
      </c>
      <c r="B22" s="328"/>
      <c r="C22" s="125">
        <v>0</v>
      </c>
      <c r="D22" s="45">
        <f>C22</f>
        <v>0</v>
      </c>
      <c r="E22" s="23"/>
      <c r="F22" s="23"/>
      <c r="G22" s="23"/>
      <c r="H22" s="23"/>
      <c r="I22" s="46">
        <f t="shared" ref="I22:I23" si="2">C22-D22-E22-F22-G22-H22</f>
        <v>0</v>
      </c>
      <c r="O22" s="1"/>
    </row>
    <row r="23" spans="1:15" ht="19.899999999999999" customHeight="1" x14ac:dyDescent="0.25">
      <c r="A23" s="322" t="s">
        <v>105</v>
      </c>
      <c r="B23" s="323"/>
      <c r="C23" s="125">
        <v>0</v>
      </c>
      <c r="D23" s="45">
        <f>C23</f>
        <v>0</v>
      </c>
      <c r="E23" s="23"/>
      <c r="F23" s="23"/>
      <c r="G23" s="23"/>
      <c r="H23" s="23"/>
      <c r="I23" s="46">
        <f t="shared" si="2"/>
        <v>0</v>
      </c>
      <c r="O23" s="1"/>
    </row>
    <row r="24" spans="1:15" x14ac:dyDescent="0.25">
      <c r="A24" s="316" t="s">
        <v>46</v>
      </c>
      <c r="B24" s="316"/>
      <c r="C24" s="120">
        <v>0</v>
      </c>
      <c r="D24" s="40">
        <v>0</v>
      </c>
      <c r="E24" s="40">
        <v>0</v>
      </c>
      <c r="F24" s="41">
        <v>0</v>
      </c>
      <c r="G24" s="41">
        <v>0</v>
      </c>
      <c r="H24" s="41">
        <v>0</v>
      </c>
      <c r="I24" s="46">
        <f t="shared" ref="I24:I26" si="3">C24-D24-E24-F24-G24-H24</f>
        <v>0</v>
      </c>
      <c r="O24" s="1"/>
    </row>
    <row r="25" spans="1:15" x14ac:dyDescent="0.25">
      <c r="A25" s="316" t="s">
        <v>46</v>
      </c>
      <c r="B25" s="316"/>
      <c r="C25" s="120">
        <v>0</v>
      </c>
      <c r="D25" s="40">
        <v>0</v>
      </c>
      <c r="E25" s="40">
        <v>0</v>
      </c>
      <c r="F25" s="41">
        <v>0</v>
      </c>
      <c r="G25" s="41">
        <v>0</v>
      </c>
      <c r="H25" s="41">
        <v>0</v>
      </c>
      <c r="I25" s="46">
        <f t="shared" si="3"/>
        <v>0</v>
      </c>
      <c r="O25" s="1"/>
    </row>
    <row r="26" spans="1:15" ht="16.5" thickBot="1" x14ac:dyDescent="0.3">
      <c r="A26" s="316" t="s">
        <v>46</v>
      </c>
      <c r="B26" s="316"/>
      <c r="C26" s="123">
        <v>0</v>
      </c>
      <c r="D26" s="42">
        <v>0</v>
      </c>
      <c r="E26" s="42">
        <v>0</v>
      </c>
      <c r="F26" s="43">
        <v>0</v>
      </c>
      <c r="G26" s="43">
        <v>0</v>
      </c>
      <c r="H26" s="43">
        <v>0</v>
      </c>
      <c r="I26" s="48">
        <f t="shared" si="3"/>
        <v>0</v>
      </c>
      <c r="O26" s="1"/>
    </row>
    <row r="27" spans="1:15" ht="16.5" thickBot="1" x14ac:dyDescent="0.3">
      <c r="A27" s="121"/>
      <c r="B27" s="6" t="s">
        <v>3</v>
      </c>
      <c r="C27" s="26">
        <f t="shared" ref="C27:I27" si="4">SUM(C10:C20)+SUM(C22:C26)</f>
        <v>0</v>
      </c>
      <c r="D27" s="21">
        <f t="shared" si="4"/>
        <v>0</v>
      </c>
      <c r="E27" s="22">
        <f t="shared" si="4"/>
        <v>0</v>
      </c>
      <c r="F27" s="22">
        <f t="shared" si="4"/>
        <v>0</v>
      </c>
      <c r="G27" s="22">
        <f t="shared" si="4"/>
        <v>0</v>
      </c>
      <c r="H27" s="22">
        <f t="shared" si="4"/>
        <v>0</v>
      </c>
      <c r="I27" s="22">
        <f t="shared" si="4"/>
        <v>0</v>
      </c>
    </row>
    <row r="28" spans="1:15" ht="16.5" thickBot="1" x14ac:dyDescent="0.3">
      <c r="A28" s="90"/>
      <c r="B28" s="6" t="s">
        <v>11</v>
      </c>
      <c r="C28" s="66">
        <v>0</v>
      </c>
      <c r="D28" s="41">
        <v>0</v>
      </c>
      <c r="E28" s="41">
        <v>0</v>
      </c>
      <c r="F28" s="41">
        <v>0</v>
      </c>
      <c r="G28" s="41">
        <v>0</v>
      </c>
      <c r="H28" s="41">
        <v>0</v>
      </c>
      <c r="I28" s="119">
        <f>C28-D28-E28-F28-G28-H28</f>
        <v>0</v>
      </c>
      <c r="K28" s="329"/>
      <c r="L28" s="329"/>
      <c r="M28" s="330"/>
      <c r="N28" s="330"/>
    </row>
    <row r="29" spans="1:15" ht="16.5" thickBot="1" x14ac:dyDescent="0.3">
      <c r="A29" s="292"/>
      <c r="B29" s="6" t="s">
        <v>6</v>
      </c>
      <c r="C29" s="26">
        <f>C27-C28</f>
        <v>0</v>
      </c>
      <c r="D29" s="27">
        <f>D27-D28</f>
        <v>0</v>
      </c>
      <c r="E29" s="28">
        <f t="shared" ref="E29:I29" si="5">E27-E28</f>
        <v>0</v>
      </c>
      <c r="F29" s="28">
        <f t="shared" si="5"/>
        <v>0</v>
      </c>
      <c r="G29" s="28">
        <f t="shared" si="5"/>
        <v>0</v>
      </c>
      <c r="H29" s="28">
        <f t="shared" si="5"/>
        <v>0</v>
      </c>
      <c r="I29" s="28">
        <f t="shared" si="5"/>
        <v>0</v>
      </c>
      <c r="K29" s="253"/>
      <c r="L29" s="253"/>
      <c r="M29" s="330"/>
      <c r="N29" s="330"/>
    </row>
    <row r="30" spans="1:15" ht="16.5" thickBot="1" x14ac:dyDescent="0.3">
      <c r="A30" s="292"/>
      <c r="B30" s="6" t="s">
        <v>13</v>
      </c>
      <c r="C30" s="29">
        <v>1</v>
      </c>
      <c r="D30" s="67"/>
      <c r="E30" s="68"/>
      <c r="F30" s="68"/>
      <c r="G30" s="68"/>
      <c r="H30" s="68"/>
      <c r="I30" s="68"/>
      <c r="K30" s="253"/>
      <c r="L30" s="253"/>
      <c r="M30" s="330"/>
      <c r="N30" s="330"/>
    </row>
    <row r="31" spans="1:15" ht="16.5" thickBot="1" x14ac:dyDescent="0.3">
      <c r="A31" s="122"/>
      <c r="B31" s="6" t="s">
        <v>70</v>
      </c>
      <c r="C31" s="30">
        <f>IF(C29&gt;0,(C29/(B5*$C30))/365,0)</f>
        <v>0</v>
      </c>
      <c r="D31" s="31">
        <f>ROUND(IF(D29&gt;0,(D29/($B$5*$C30))/365,0),2)</f>
        <v>0</v>
      </c>
      <c r="E31" s="32">
        <f>ROUND(IF(E29&gt;0,(E29/($B$5*$C30))/365,0),2)</f>
        <v>0</v>
      </c>
      <c r="F31" s="32">
        <f>ROUND(IF(F29&gt;0,(F29/($B$5*$C30))/365,0),2)</f>
        <v>0</v>
      </c>
      <c r="G31" s="32">
        <f>ROUND(IF(G29&gt;0,(G29/($B$5*$C30))/365,0),2)</f>
        <v>0</v>
      </c>
      <c r="H31" s="32">
        <f>ROUND(IF(H29&gt;0,(H29/($B$5*$C30))/365,0),2)</f>
        <v>0</v>
      </c>
      <c r="I31" s="32">
        <f>C31-D31-E31-F31-G31-H31</f>
        <v>0</v>
      </c>
      <c r="K31" s="253"/>
      <c r="L31" s="253"/>
      <c r="M31" s="330"/>
      <c r="N31" s="330"/>
    </row>
    <row r="32" spans="1:15" ht="15" customHeight="1" thickBot="1" x14ac:dyDescent="0.3">
      <c r="A32" s="293"/>
      <c r="B32" s="293"/>
      <c r="C32" s="117"/>
      <c r="D32" s="117"/>
      <c r="E32" s="117"/>
      <c r="F32" s="117"/>
      <c r="G32" s="117"/>
      <c r="H32" s="117"/>
      <c r="I32" s="117"/>
      <c r="K32" s="254"/>
      <c r="L32" s="254"/>
      <c r="M32" s="330"/>
      <c r="N32" s="330"/>
    </row>
    <row r="33" spans="1:14" ht="17.25" thickTop="1" thickBot="1" x14ac:dyDescent="0.3">
      <c r="A33" s="16"/>
      <c r="B33" s="17" t="s">
        <v>69</v>
      </c>
      <c r="C33" s="18"/>
      <c r="D33" s="294" t="s">
        <v>20</v>
      </c>
      <c r="E33" s="295"/>
      <c r="F33" s="295"/>
      <c r="G33" s="295"/>
      <c r="H33" s="295"/>
      <c r="I33" s="296"/>
      <c r="K33" s="254"/>
      <c r="L33" s="254"/>
      <c r="M33" s="330"/>
      <c r="N33" s="330"/>
    </row>
    <row r="34" spans="1:14" ht="32.25" thickBot="1" x14ac:dyDescent="0.3">
      <c r="A34" s="14"/>
      <c r="B34" s="297" t="s">
        <v>19</v>
      </c>
      <c r="C34" s="298"/>
      <c r="D34" s="15" t="s">
        <v>72</v>
      </c>
      <c r="E34" s="15" t="s">
        <v>144</v>
      </c>
      <c r="F34" s="299" t="s">
        <v>145</v>
      </c>
      <c r="G34" s="281"/>
      <c r="H34" s="281"/>
      <c r="I34" s="282"/>
      <c r="K34" s="329"/>
      <c r="L34" s="329"/>
      <c r="M34" s="330"/>
      <c r="N34" s="330"/>
    </row>
    <row r="35" spans="1:14" x14ac:dyDescent="0.25">
      <c r="B35" s="6" t="s">
        <v>71</v>
      </c>
      <c r="C35" s="86">
        <f>C31</f>
        <v>0</v>
      </c>
      <c r="D35" s="8">
        <f>ROUND(IF(C35&gt;D31,D31,C35),2)</f>
        <v>0</v>
      </c>
      <c r="E35" s="8">
        <f>ROUND(IF(C35=D35,0,IF(C35-D35&gt;E31,E31,C35-D35)),2)</f>
        <v>0</v>
      </c>
      <c r="F35" s="8">
        <f>ROUND(IF(C35=D35,0,IF(C35-D35-E35&gt;F31,F31,C35-D35-E35)),2)</f>
        <v>0</v>
      </c>
      <c r="G35" s="8">
        <f>ROUND(IF(C35=D35,0,IF(C35-D35-E35-F35&gt;G31,G31,C35-D35-E35-F35)),2)</f>
        <v>0</v>
      </c>
      <c r="H35" s="8">
        <f>ROUND(IF(C35=D35,0,IF(C35-D35-E35-F35-G35&gt;H31,H31,C35-D35-E35-F35-G35)),2)</f>
        <v>0</v>
      </c>
      <c r="I35" s="8">
        <f>C35-D35-E35-F35-G35-H35</f>
        <v>0</v>
      </c>
      <c r="K35" s="254"/>
      <c r="L35" s="255"/>
      <c r="M35" s="256"/>
      <c r="N35" s="254"/>
    </row>
    <row r="36" spans="1:14" ht="21" x14ac:dyDescent="0.25">
      <c r="B36" s="6" t="s">
        <v>5</v>
      </c>
      <c r="C36" s="249"/>
      <c r="D36" s="7">
        <f t="shared" ref="D36:G36" si="6">IF(D35&gt;0,D35/$C35,0)</f>
        <v>0</v>
      </c>
      <c r="E36" s="7">
        <f t="shared" si="6"/>
        <v>0</v>
      </c>
      <c r="F36" s="7">
        <f>IF(F35&gt;0,F35/$C35,0)</f>
        <v>0</v>
      </c>
      <c r="G36" s="7">
        <f t="shared" si="6"/>
        <v>0</v>
      </c>
      <c r="H36" s="7">
        <f>IF(H35&gt;0,H35/$C35,0)</f>
        <v>0</v>
      </c>
      <c r="I36" s="7">
        <f>1-SUM(D36:H36)</f>
        <v>1</v>
      </c>
      <c r="K36" s="254"/>
      <c r="L36" s="255"/>
      <c r="M36" s="256"/>
      <c r="N36" s="254"/>
    </row>
    <row r="37" spans="1:14" x14ac:dyDescent="0.25">
      <c r="D37" s="12" t="s">
        <v>14</v>
      </c>
      <c r="E37" s="13"/>
      <c r="K37" s="254"/>
      <c r="L37" s="255"/>
      <c r="M37" s="256"/>
      <c r="N37" s="254"/>
    </row>
    <row r="38" spans="1:14" x14ac:dyDescent="0.25">
      <c r="D38" s="118"/>
      <c r="E38" s="118"/>
      <c r="F38" s="118"/>
      <c r="G38" s="118"/>
      <c r="H38" s="118"/>
      <c r="I38" s="118"/>
      <c r="K38" s="254"/>
      <c r="L38" s="255"/>
      <c r="M38" s="256"/>
      <c r="N38" s="254"/>
    </row>
    <row r="39" spans="1:14" x14ac:dyDescent="0.25">
      <c r="D39" s="118"/>
      <c r="E39" s="118"/>
      <c r="F39" s="118"/>
      <c r="G39" s="118"/>
      <c r="H39" s="118"/>
      <c r="I39" s="118"/>
      <c r="K39" s="254"/>
      <c r="L39" s="255"/>
      <c r="M39" s="257"/>
      <c r="N39" s="254"/>
    </row>
    <row r="40" spans="1:14" x14ac:dyDescent="0.25">
      <c r="A40" s="10" t="s">
        <v>12</v>
      </c>
      <c r="K40" s="254"/>
      <c r="L40" s="255"/>
      <c r="M40" s="257"/>
      <c r="N40" s="254"/>
    </row>
    <row r="41" spans="1:14" ht="16.149999999999999" customHeight="1" x14ac:dyDescent="0.25">
      <c r="A41" s="11" t="s">
        <v>18</v>
      </c>
      <c r="K41" s="1"/>
      <c r="L41" s="1"/>
      <c r="M41" s="1"/>
      <c r="N41" s="1"/>
    </row>
    <row r="42" spans="1:14" ht="17.45" customHeight="1" x14ac:dyDescent="0.25">
      <c r="A42" s="3" t="s">
        <v>78</v>
      </c>
      <c r="K42" s="1"/>
      <c r="L42" s="1"/>
      <c r="M42" s="1"/>
      <c r="N42" s="1"/>
    </row>
    <row r="43" spans="1:14" x14ac:dyDescent="0.25">
      <c r="A43" s="283"/>
      <c r="B43" s="284"/>
      <c r="C43" s="284"/>
      <c r="D43" s="284"/>
      <c r="E43" s="284"/>
      <c r="F43" s="284"/>
      <c r="G43" s="284"/>
      <c r="H43" s="284"/>
      <c r="I43" s="285"/>
      <c r="K43" s="1"/>
      <c r="L43" s="1"/>
      <c r="M43" s="1"/>
      <c r="N43" s="1"/>
    </row>
    <row r="44" spans="1:14" x14ac:dyDescent="0.25">
      <c r="A44" s="286"/>
      <c r="B44" s="287"/>
      <c r="C44" s="287"/>
      <c r="D44" s="287"/>
      <c r="E44" s="287"/>
      <c r="F44" s="287"/>
      <c r="G44" s="287"/>
      <c r="H44" s="287"/>
      <c r="I44" s="288"/>
      <c r="K44" s="1"/>
      <c r="L44" s="1"/>
      <c r="M44" s="1"/>
      <c r="N44" s="1"/>
    </row>
    <row r="45" spans="1:14" x14ac:dyDescent="0.25">
      <c r="A45" s="286"/>
      <c r="B45" s="287"/>
      <c r="C45" s="287"/>
      <c r="D45" s="287"/>
      <c r="E45" s="287"/>
      <c r="F45" s="287"/>
      <c r="G45" s="287"/>
      <c r="H45" s="287"/>
      <c r="I45" s="288"/>
      <c r="K45" s="1"/>
      <c r="L45" s="1"/>
      <c r="M45" s="1"/>
      <c r="N45" s="1"/>
    </row>
    <row r="46" spans="1:14" x14ac:dyDescent="0.25">
      <c r="A46" s="289"/>
      <c r="B46" s="290"/>
      <c r="C46" s="290"/>
      <c r="D46" s="290"/>
      <c r="E46" s="290"/>
      <c r="F46" s="290"/>
      <c r="G46" s="290"/>
      <c r="H46" s="290"/>
      <c r="I46" s="291"/>
      <c r="K46" s="1"/>
      <c r="L46" s="1"/>
      <c r="M46" s="1"/>
      <c r="N46" s="1"/>
    </row>
    <row r="47" spans="1:14" x14ac:dyDescent="0.25">
      <c r="K47" s="1"/>
      <c r="L47" s="1"/>
      <c r="M47" s="1"/>
      <c r="N47" s="1"/>
    </row>
    <row r="48" spans="1:14" x14ac:dyDescent="0.25">
      <c r="K48" s="1"/>
      <c r="L48" s="1"/>
      <c r="M48" s="1"/>
      <c r="N48" s="1"/>
    </row>
    <row r="49" spans="11:14" x14ac:dyDescent="0.25">
      <c r="K49" s="1"/>
      <c r="L49" s="1"/>
      <c r="M49" s="1"/>
      <c r="N49" s="1"/>
    </row>
    <row r="50" spans="11:14" x14ac:dyDescent="0.25">
      <c r="K50" s="1"/>
      <c r="L50" s="1"/>
      <c r="M50" s="1"/>
      <c r="N50" s="1"/>
    </row>
    <row r="51" spans="11:14" x14ac:dyDescent="0.25">
      <c r="K51" s="1"/>
      <c r="L51" s="1"/>
      <c r="M51" s="1"/>
      <c r="N51" s="1"/>
    </row>
    <row r="52" spans="11:14" x14ac:dyDescent="0.25">
      <c r="K52" s="1"/>
      <c r="L52" s="1"/>
      <c r="M52" s="1"/>
      <c r="N52" s="1"/>
    </row>
    <row r="53" spans="11:14" x14ac:dyDescent="0.25">
      <c r="K53" s="1"/>
      <c r="L53" s="1"/>
      <c r="M53" s="1"/>
      <c r="N53" s="1"/>
    </row>
    <row r="54" spans="11:14" x14ac:dyDescent="0.25">
      <c r="K54" s="1"/>
      <c r="L54" s="1"/>
      <c r="M54" s="1"/>
      <c r="N54" s="1"/>
    </row>
    <row r="55" spans="11:14" x14ac:dyDescent="0.25">
      <c r="K55" s="1"/>
      <c r="L55" s="1"/>
      <c r="M55" s="1"/>
      <c r="N55" s="1"/>
    </row>
  </sheetData>
  <sheetProtection algorithmName="SHA-512" hashValue="144WXnAxWsLGKvUo6ECDq7OU7HNvPaNVTwxncY066ZCkVzr+bxUiijHA/yBDP7U/MEVWmgYRkan8KnWQhrQ92A==" saltValue="ovrl4UxaGdH9lzMiaAjdiQ==" spinCount="100000" sheet="1" objects="1" scenarios="1"/>
  <mergeCells count="38">
    <mergeCell ref="K28:L28"/>
    <mergeCell ref="M28:N34"/>
    <mergeCell ref="K34:L34"/>
    <mergeCell ref="A2:B2"/>
    <mergeCell ref="G2:H2"/>
    <mergeCell ref="G3:H3"/>
    <mergeCell ref="G4:H4"/>
    <mergeCell ref="A19:B19"/>
    <mergeCell ref="A9:B9"/>
    <mergeCell ref="A10:B10"/>
    <mergeCell ref="A11:B11"/>
    <mergeCell ref="A12:B12"/>
    <mergeCell ref="A13:B13"/>
    <mergeCell ref="A14:B14"/>
    <mergeCell ref="A15:B15"/>
    <mergeCell ref="A16:B16"/>
    <mergeCell ref="C1:E1"/>
    <mergeCell ref="F1:H1"/>
    <mergeCell ref="D4:E4"/>
    <mergeCell ref="A5:A6"/>
    <mergeCell ref="D5:E5"/>
    <mergeCell ref="G5:H5"/>
    <mergeCell ref="A1:B1"/>
    <mergeCell ref="A17:B17"/>
    <mergeCell ref="A18:B18"/>
    <mergeCell ref="A20:B20"/>
    <mergeCell ref="A21:B21"/>
    <mergeCell ref="A22:B22"/>
    <mergeCell ref="A23:B23"/>
    <mergeCell ref="B34:C34"/>
    <mergeCell ref="F34:I34"/>
    <mergeCell ref="A43:I46"/>
    <mergeCell ref="A24:B24"/>
    <mergeCell ref="A25:B25"/>
    <mergeCell ref="A26:B26"/>
    <mergeCell ref="A29:A30"/>
    <mergeCell ref="A32:B32"/>
    <mergeCell ref="D33:I33"/>
  </mergeCells>
  <dataValidations count="4">
    <dataValidation type="whole" allowBlank="1" showInputMessage="1" showErrorMessage="1" sqref="B5" xr:uid="{3657B388-6E6F-4146-BC6E-5C6EB8347037}">
      <formula1>1</formula1>
      <formula2>800</formula2>
    </dataValidation>
    <dataValidation type="decimal" operator="equal" allowBlank="1" showInputMessage="1" showErrorMessage="1" sqref="C31" xr:uid="{BE72699E-E6B1-4427-B810-8A6F4D7AEA78}">
      <formula1>0</formula1>
    </dataValidation>
    <dataValidation type="whole" allowBlank="1" showInputMessage="1" showErrorMessage="1" sqref="H6" xr:uid="{AC9C0FD7-F427-470A-950E-7CE4AF225782}">
      <formula1>1</formula1>
      <formula2>1000000000</formula2>
    </dataValidation>
    <dataValidation showInputMessage="1" showErrorMessage="1" promptTitle="Federal ICR Percentage" prompt="What is your agency's approved Federal indirect cost rate?" sqref="A31" xr:uid="{90C7A7E4-CB4B-4640-8079-9F90A704909D}"/>
  </dataValidations>
  <printOptions horizontalCentered="1"/>
  <pageMargins left="0.1" right="0.1" top="0.3" bottom="0.3" header="0.3" footer="0.05"/>
  <pageSetup scale="57"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78BACE3E-A582-41DE-816E-0F5C237582C5}">
          <x14:formula1>
            <xm:f>'Data Sheet'!$T$9:$T$11</xm:f>
          </x14:formula1>
          <xm:sqref>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7F54-5B09-469A-A490-74280D18F89D}">
  <sheetPr>
    <tabColor theme="9" tint="0.79998168889431442"/>
    <pageSetUpPr fitToPage="1"/>
  </sheetPr>
  <dimension ref="A1:R86"/>
  <sheetViews>
    <sheetView showGridLines="0" zoomScale="90" zoomScaleNormal="90" workbookViewId="0">
      <pane xSplit="2" ySplit="8" topLeftCell="C9" activePane="bottomRight" state="frozen"/>
      <selection pane="topRight" activeCell="C1" sqref="C1"/>
      <selection pane="bottomLeft" activeCell="A7" sqref="A7"/>
      <selection pane="bottomRight" activeCell="C29" sqref="C29"/>
    </sheetView>
  </sheetViews>
  <sheetFormatPr defaultColWidth="10.625" defaultRowHeight="15.75" x14ac:dyDescent="0.25"/>
  <cols>
    <col min="1" max="1" width="19.375" customWidth="1"/>
    <col min="2" max="2" width="66.5" customWidth="1"/>
    <col min="3" max="3" width="18.375" customWidth="1"/>
    <col min="4" max="4" width="17.5" customWidth="1"/>
    <col min="5" max="5" width="18.375" customWidth="1"/>
    <col min="6" max="6" width="22.125" bestFit="1" customWidth="1"/>
    <col min="7" max="7" width="14.125" customWidth="1"/>
    <col min="8" max="8" width="16" customWidth="1"/>
    <col min="9" max="9" width="17.375" customWidth="1"/>
    <col min="10" max="10" width="3.75" customWidth="1"/>
    <col min="11" max="11" width="9.75" customWidth="1"/>
    <col min="12" max="12" width="12.25" customWidth="1"/>
    <col min="13" max="13" width="7.5" customWidth="1"/>
    <col min="14" max="14" width="5.875" customWidth="1"/>
    <col min="18" max="18" width="11.125" bestFit="1" customWidth="1"/>
  </cols>
  <sheetData>
    <row r="1" spans="1:18" ht="18.75" x14ac:dyDescent="0.3">
      <c r="A1" s="151" t="s">
        <v>8</v>
      </c>
      <c r="B1" s="152"/>
      <c r="C1" s="306" t="s">
        <v>38</v>
      </c>
      <c r="D1" s="306"/>
      <c r="E1" s="306"/>
      <c r="F1" s="310" t="s">
        <v>123</v>
      </c>
      <c r="G1" s="311"/>
      <c r="H1" s="312"/>
    </row>
    <row r="2" spans="1:18" ht="18.75" x14ac:dyDescent="0.3">
      <c r="A2" s="304" t="s">
        <v>10</v>
      </c>
      <c r="B2" s="304"/>
      <c r="C2" s="306" t="s">
        <v>119</v>
      </c>
      <c r="D2" s="306"/>
      <c r="E2" s="307"/>
      <c r="F2" s="136" t="s">
        <v>124</v>
      </c>
      <c r="G2" s="346" t="s">
        <v>129</v>
      </c>
      <c r="H2" s="347"/>
    </row>
    <row r="3" spans="1:18" ht="18" customHeight="1" x14ac:dyDescent="0.3">
      <c r="A3" s="247" t="s">
        <v>138</v>
      </c>
      <c r="B3" s="2" t="s">
        <v>139</v>
      </c>
      <c r="C3" s="153" t="s">
        <v>35</v>
      </c>
      <c r="D3" s="345" t="s">
        <v>33</v>
      </c>
      <c r="E3" s="345"/>
      <c r="F3" s="136" t="s">
        <v>125</v>
      </c>
      <c r="G3" s="346" t="s">
        <v>130</v>
      </c>
      <c r="H3" s="347"/>
    </row>
    <row r="4" spans="1:18" ht="18" customHeight="1" x14ac:dyDescent="0.25">
      <c r="A4" s="135" t="s">
        <v>120</v>
      </c>
      <c r="B4" s="154" t="s">
        <v>136</v>
      </c>
      <c r="C4" s="153" t="s">
        <v>34</v>
      </c>
      <c r="D4" s="345" t="s">
        <v>23</v>
      </c>
      <c r="E4" s="345"/>
      <c r="F4" s="136" t="s">
        <v>55</v>
      </c>
      <c r="G4" s="348" t="s">
        <v>131</v>
      </c>
      <c r="H4" s="349"/>
    </row>
    <row r="5" spans="1:18" ht="33" customHeight="1" thickBot="1" x14ac:dyDescent="0.3">
      <c r="A5" s="235" t="s">
        <v>137</v>
      </c>
      <c r="B5" s="236">
        <v>12</v>
      </c>
      <c r="C5" s="153" t="s">
        <v>56</v>
      </c>
      <c r="D5" s="155" t="s">
        <v>57</v>
      </c>
      <c r="E5" s="156">
        <v>44593</v>
      </c>
      <c r="F5" s="137" t="s">
        <v>37</v>
      </c>
      <c r="G5" s="350">
        <v>1234567</v>
      </c>
      <c r="H5" s="351"/>
    </row>
    <row r="6" spans="1:18" ht="18" customHeight="1" thickBot="1" x14ac:dyDescent="0.3">
      <c r="A6" s="135" t="s">
        <v>121</v>
      </c>
      <c r="B6" s="157" t="s">
        <v>130</v>
      </c>
      <c r="C6" s="153"/>
      <c r="D6" s="155" t="s">
        <v>58</v>
      </c>
      <c r="E6" s="156">
        <v>44957</v>
      </c>
      <c r="F6" s="138" t="s">
        <v>126</v>
      </c>
      <c r="G6" s="352">
        <v>44591</v>
      </c>
      <c r="H6" s="353"/>
    </row>
    <row r="7" spans="1:18" ht="18" customHeight="1" thickBot="1" x14ac:dyDescent="0.3">
      <c r="A7" s="135" t="s">
        <v>122</v>
      </c>
      <c r="B7" s="158" t="s">
        <v>132</v>
      </c>
      <c r="C7" s="153"/>
    </row>
    <row r="8" spans="1:18" ht="48" thickBot="1" x14ac:dyDescent="0.3">
      <c r="C8" s="159" t="s">
        <v>4</v>
      </c>
      <c r="D8" s="160" t="s">
        <v>0</v>
      </c>
      <c r="E8" s="161" t="s">
        <v>1</v>
      </c>
      <c r="F8" s="162" t="s">
        <v>16</v>
      </c>
      <c r="G8" s="162" t="s">
        <v>17</v>
      </c>
      <c r="H8" s="163" t="s">
        <v>15</v>
      </c>
      <c r="I8" s="164" t="s">
        <v>50</v>
      </c>
      <c r="J8" s="141"/>
    </row>
    <row r="9" spans="1:18" ht="16.5" thickBot="1" x14ac:dyDescent="0.3">
      <c r="A9" s="354" t="s">
        <v>48</v>
      </c>
      <c r="B9" s="355"/>
      <c r="C9" s="165"/>
      <c r="D9" s="166"/>
      <c r="E9" s="166"/>
      <c r="F9" s="166"/>
      <c r="G9" s="166"/>
      <c r="H9" s="166"/>
      <c r="I9" s="167"/>
      <c r="R9" s="168"/>
    </row>
    <row r="10" spans="1:18" x14ac:dyDescent="0.25">
      <c r="A10" s="169" t="s">
        <v>39</v>
      </c>
      <c r="B10" s="170" t="s">
        <v>47</v>
      </c>
      <c r="C10" s="171"/>
      <c r="D10" s="171"/>
      <c r="E10" s="171"/>
      <c r="F10" s="171"/>
      <c r="G10" s="171"/>
      <c r="H10" s="171"/>
      <c r="I10" s="172"/>
    </row>
    <row r="11" spans="1:18" x14ac:dyDescent="0.25">
      <c r="A11" s="173">
        <v>20</v>
      </c>
      <c r="B11" s="174" t="s">
        <v>40</v>
      </c>
      <c r="C11" s="175">
        <v>731477</v>
      </c>
      <c r="D11" s="101">
        <v>731477</v>
      </c>
      <c r="E11" s="101">
        <v>0</v>
      </c>
      <c r="F11" s="101">
        <v>0</v>
      </c>
      <c r="G11" s="101">
        <v>0</v>
      </c>
      <c r="H11" s="101">
        <v>0</v>
      </c>
      <c r="I11" s="46">
        <f>C11-D11-E11-F11-G11-H11</f>
        <v>0</v>
      </c>
    </row>
    <row r="12" spans="1:18" x14ac:dyDescent="0.25">
      <c r="A12" s="135"/>
      <c r="B12" s="174" t="s">
        <v>41</v>
      </c>
      <c r="C12" s="176">
        <v>253545</v>
      </c>
      <c r="D12" s="102">
        <v>253545</v>
      </c>
      <c r="E12" s="102">
        <v>0</v>
      </c>
      <c r="F12" s="102">
        <v>0</v>
      </c>
      <c r="G12" s="102">
        <v>0</v>
      </c>
      <c r="H12" s="102">
        <v>0</v>
      </c>
      <c r="I12" s="48">
        <f t="shared" ref="I12:I62" si="0">C12-D12-E12-F12-G12-H12</f>
        <v>0</v>
      </c>
    </row>
    <row r="13" spans="1:18" x14ac:dyDescent="0.25">
      <c r="A13" s="135"/>
      <c r="B13" s="177" t="s">
        <v>53</v>
      </c>
      <c r="C13" s="178"/>
      <c r="D13" s="179"/>
      <c r="E13" s="179"/>
      <c r="F13" s="179"/>
      <c r="G13" s="179"/>
      <c r="H13" s="179"/>
      <c r="I13" s="180"/>
    </row>
    <row r="14" spans="1:18" x14ac:dyDescent="0.25">
      <c r="A14" s="135"/>
      <c r="B14" s="181" t="s">
        <v>65</v>
      </c>
      <c r="C14" s="175">
        <v>0</v>
      </c>
      <c r="D14" s="45">
        <f>C14</f>
        <v>0</v>
      </c>
      <c r="E14" s="182"/>
      <c r="F14" s="182"/>
      <c r="G14" s="182"/>
      <c r="H14" s="182"/>
      <c r="I14" s="46">
        <f t="shared" ref="I14:I15" si="1">C14-D14-E14-F14-G14-H14</f>
        <v>0</v>
      </c>
    </row>
    <row r="15" spans="1:18" ht="17.45" customHeight="1" x14ac:dyDescent="0.25">
      <c r="A15" s="135"/>
      <c r="B15" s="181" t="s">
        <v>66</v>
      </c>
      <c r="C15" s="175">
        <v>0</v>
      </c>
      <c r="D15" s="183"/>
      <c r="E15" s="44">
        <f>C15</f>
        <v>0</v>
      </c>
      <c r="F15" s="182"/>
      <c r="G15" s="182"/>
      <c r="H15" s="182"/>
      <c r="I15" s="46">
        <f t="shared" si="1"/>
        <v>0</v>
      </c>
      <c r="R15" s="168"/>
    </row>
    <row r="16" spans="1:18" x14ac:dyDescent="0.25">
      <c r="A16" s="135"/>
      <c r="B16" s="184" t="s">
        <v>95</v>
      </c>
      <c r="C16" s="175">
        <v>0</v>
      </c>
      <c r="D16" s="182"/>
      <c r="E16" s="182"/>
      <c r="F16" s="182"/>
      <c r="G16" s="44">
        <f>C16</f>
        <v>0</v>
      </c>
      <c r="H16" s="182"/>
      <c r="I16" s="46">
        <f t="shared" si="0"/>
        <v>0</v>
      </c>
      <c r="R16" s="168"/>
    </row>
    <row r="17" spans="1:18" x14ac:dyDescent="0.25">
      <c r="A17" s="135"/>
      <c r="B17" s="184" t="s">
        <v>45</v>
      </c>
      <c r="C17" s="175">
        <v>2500</v>
      </c>
      <c r="D17" s="45">
        <f>C17</f>
        <v>2500</v>
      </c>
      <c r="E17" s="182"/>
      <c r="F17" s="182"/>
      <c r="G17" s="182"/>
      <c r="H17" s="182"/>
      <c r="I17" s="47">
        <f t="shared" si="0"/>
        <v>0</v>
      </c>
      <c r="R17" s="168"/>
    </row>
    <row r="18" spans="1:18" x14ac:dyDescent="0.25">
      <c r="A18" s="135"/>
      <c r="B18" s="184" t="s">
        <v>94</v>
      </c>
      <c r="C18" s="175">
        <v>5000</v>
      </c>
      <c r="D18" s="183"/>
      <c r="E18" s="182"/>
      <c r="F18" s="182"/>
      <c r="G18" s="182"/>
      <c r="H18" s="44">
        <f>C18</f>
        <v>5000</v>
      </c>
      <c r="I18" s="46">
        <f t="shared" si="0"/>
        <v>0</v>
      </c>
      <c r="R18" s="168"/>
    </row>
    <row r="19" spans="1:18" x14ac:dyDescent="0.25">
      <c r="A19" s="135"/>
      <c r="B19" s="185" t="s">
        <v>60</v>
      </c>
      <c r="C19" s="175">
        <v>18720</v>
      </c>
      <c r="D19" s="45">
        <f>C19</f>
        <v>18720</v>
      </c>
      <c r="E19" s="182"/>
      <c r="F19" s="182"/>
      <c r="G19" s="182"/>
      <c r="H19" s="182"/>
      <c r="I19" s="46">
        <f t="shared" si="0"/>
        <v>0</v>
      </c>
      <c r="R19" s="168"/>
    </row>
    <row r="20" spans="1:18" x14ac:dyDescent="0.25">
      <c r="A20" s="135"/>
      <c r="B20" s="186" t="s">
        <v>43</v>
      </c>
      <c r="C20" s="175">
        <v>46800</v>
      </c>
      <c r="D20" s="45">
        <f>C20</f>
        <v>46800</v>
      </c>
      <c r="E20" s="182"/>
      <c r="F20" s="182"/>
      <c r="G20" s="182"/>
      <c r="H20" s="182"/>
      <c r="I20" s="46">
        <f t="shared" si="0"/>
        <v>0</v>
      </c>
      <c r="R20" s="168"/>
    </row>
    <row r="21" spans="1:18" x14ac:dyDescent="0.25">
      <c r="A21" s="135"/>
      <c r="B21" s="186" t="s">
        <v>61</v>
      </c>
      <c r="C21" s="175">
        <v>12600</v>
      </c>
      <c r="D21" s="45">
        <f>C21</f>
        <v>12600</v>
      </c>
      <c r="E21" s="182"/>
      <c r="F21" s="182"/>
      <c r="G21" s="182"/>
      <c r="H21" s="182"/>
      <c r="I21" s="46">
        <f t="shared" si="0"/>
        <v>0</v>
      </c>
      <c r="R21" s="168"/>
    </row>
    <row r="22" spans="1:18" x14ac:dyDescent="0.25">
      <c r="A22" s="135"/>
      <c r="B22" s="186" t="s">
        <v>96</v>
      </c>
      <c r="C22" s="175">
        <v>14408</v>
      </c>
      <c r="D22" s="45">
        <f>C22</f>
        <v>14408</v>
      </c>
      <c r="E22" s="182"/>
      <c r="F22" s="182"/>
      <c r="G22" s="182"/>
      <c r="H22" s="182"/>
      <c r="I22" s="46">
        <f t="shared" si="0"/>
        <v>0</v>
      </c>
      <c r="R22" s="168"/>
    </row>
    <row r="23" spans="1:18" x14ac:dyDescent="0.25">
      <c r="A23" s="135"/>
      <c r="B23" s="187" t="s">
        <v>46</v>
      </c>
      <c r="C23" s="175">
        <v>0</v>
      </c>
      <c r="D23" s="101">
        <v>0</v>
      </c>
      <c r="E23" s="101">
        <v>0</v>
      </c>
      <c r="F23" s="104">
        <v>0</v>
      </c>
      <c r="G23" s="104">
        <v>0</v>
      </c>
      <c r="H23" s="104">
        <v>0</v>
      </c>
      <c r="I23" s="46">
        <f t="shared" si="0"/>
        <v>0</v>
      </c>
      <c r="R23" s="168"/>
    </row>
    <row r="24" spans="1:18" x14ac:dyDescent="0.25">
      <c r="A24" s="135"/>
      <c r="B24" s="187" t="s">
        <v>46</v>
      </c>
      <c r="C24" s="175">
        <v>0</v>
      </c>
      <c r="D24" s="101">
        <v>0</v>
      </c>
      <c r="E24" s="101">
        <v>0</v>
      </c>
      <c r="F24" s="104">
        <v>0</v>
      </c>
      <c r="G24" s="104">
        <v>0</v>
      </c>
      <c r="H24" s="104">
        <v>0</v>
      </c>
      <c r="I24" s="46">
        <f t="shared" si="0"/>
        <v>0</v>
      </c>
      <c r="R24" s="168"/>
    </row>
    <row r="25" spans="1:18" x14ac:dyDescent="0.25">
      <c r="A25" s="135"/>
      <c r="B25" s="187" t="s">
        <v>46</v>
      </c>
      <c r="C25" s="175">
        <v>0</v>
      </c>
      <c r="D25" s="101">
        <v>0</v>
      </c>
      <c r="E25" s="101">
        <v>0</v>
      </c>
      <c r="F25" s="104">
        <v>0</v>
      </c>
      <c r="G25" s="104">
        <v>0</v>
      </c>
      <c r="H25" s="104">
        <v>0</v>
      </c>
      <c r="I25" s="46">
        <f>C25-D25-E25-F25-G25-H25</f>
        <v>0</v>
      </c>
      <c r="R25" s="168"/>
    </row>
    <row r="26" spans="1:18" x14ac:dyDescent="0.25">
      <c r="A26" s="135"/>
      <c r="B26" s="187" t="s">
        <v>46</v>
      </c>
      <c r="C26" s="175">
        <v>0</v>
      </c>
      <c r="D26" s="101">
        <v>0</v>
      </c>
      <c r="E26" s="101">
        <v>0</v>
      </c>
      <c r="F26" s="104">
        <v>0</v>
      </c>
      <c r="G26" s="104">
        <v>0</v>
      </c>
      <c r="H26" s="104">
        <v>0</v>
      </c>
      <c r="I26" s="46">
        <f>C26-D26-E26-F26-G26-H26</f>
        <v>0</v>
      </c>
      <c r="R26" s="168"/>
    </row>
    <row r="27" spans="1:18" x14ac:dyDescent="0.25">
      <c r="A27" s="135"/>
      <c r="B27" s="188" t="s">
        <v>46</v>
      </c>
      <c r="C27" s="176">
        <v>0</v>
      </c>
      <c r="D27" s="102">
        <v>0</v>
      </c>
      <c r="E27" s="102">
        <v>0</v>
      </c>
      <c r="F27" s="105">
        <v>0</v>
      </c>
      <c r="G27" s="105">
        <v>0</v>
      </c>
      <c r="H27" s="105">
        <v>0</v>
      </c>
      <c r="I27" s="48">
        <f t="shared" si="0"/>
        <v>0</v>
      </c>
      <c r="K27" s="306"/>
      <c r="L27" s="306"/>
      <c r="M27" s="370" t="s">
        <v>85</v>
      </c>
      <c r="N27" s="292"/>
      <c r="R27" s="168"/>
    </row>
    <row r="28" spans="1:18" x14ac:dyDescent="0.25">
      <c r="A28" s="135"/>
      <c r="B28" s="177" t="s">
        <v>42</v>
      </c>
      <c r="C28" s="178"/>
      <c r="D28" s="179"/>
      <c r="E28" s="179"/>
      <c r="F28" s="179"/>
      <c r="G28" s="179"/>
      <c r="H28" s="179"/>
      <c r="I28" s="180"/>
      <c r="K28" s="139"/>
      <c r="L28" s="139"/>
      <c r="M28" s="370"/>
      <c r="N28" s="292"/>
      <c r="R28" s="168"/>
    </row>
    <row r="29" spans="1:18" x14ac:dyDescent="0.25">
      <c r="A29" s="135"/>
      <c r="B29" s="189" t="s">
        <v>68</v>
      </c>
      <c r="C29" s="175">
        <v>320</v>
      </c>
      <c r="D29" s="101">
        <v>320</v>
      </c>
      <c r="E29" s="101">
        <v>0</v>
      </c>
      <c r="F29" s="104">
        <v>0</v>
      </c>
      <c r="G29" s="104">
        <v>0</v>
      </c>
      <c r="H29" s="104">
        <v>0</v>
      </c>
      <c r="I29" s="46">
        <f t="shared" si="0"/>
        <v>0</v>
      </c>
      <c r="M29" s="370"/>
      <c r="N29" s="292"/>
      <c r="R29" s="168"/>
    </row>
    <row r="30" spans="1:18" x14ac:dyDescent="0.25">
      <c r="A30" s="135"/>
      <c r="B30" s="189" t="s">
        <v>133</v>
      </c>
      <c r="C30" s="175">
        <v>12000</v>
      </c>
      <c r="D30" s="101">
        <v>0</v>
      </c>
      <c r="E30" s="101">
        <v>0</v>
      </c>
      <c r="F30" s="104">
        <v>12000</v>
      </c>
      <c r="G30" s="104">
        <v>0</v>
      </c>
      <c r="H30" s="104">
        <v>0</v>
      </c>
      <c r="I30" s="46">
        <f t="shared" si="0"/>
        <v>0</v>
      </c>
      <c r="M30" s="370"/>
      <c r="N30" s="292"/>
      <c r="R30" s="168"/>
    </row>
    <row r="31" spans="1:18" x14ac:dyDescent="0.25">
      <c r="A31" s="135"/>
      <c r="B31" s="189" t="s">
        <v>67</v>
      </c>
      <c r="C31" s="175">
        <v>0</v>
      </c>
      <c r="D31" s="101">
        <v>0</v>
      </c>
      <c r="E31" s="101">
        <v>0</v>
      </c>
      <c r="F31" s="104">
        <v>0</v>
      </c>
      <c r="G31" s="104">
        <v>0</v>
      </c>
      <c r="H31" s="104">
        <v>0</v>
      </c>
      <c r="I31" s="46">
        <f t="shared" si="0"/>
        <v>0</v>
      </c>
      <c r="K31" s="373" t="s">
        <v>127</v>
      </c>
      <c r="L31" s="373"/>
      <c r="M31" s="371"/>
      <c r="N31" s="372"/>
      <c r="R31" s="168"/>
    </row>
    <row r="32" spans="1:18" x14ac:dyDescent="0.25">
      <c r="A32" s="135"/>
      <c r="B32" s="189" t="s">
        <v>67</v>
      </c>
      <c r="C32" s="175">
        <v>0</v>
      </c>
      <c r="D32" s="101">
        <v>0</v>
      </c>
      <c r="E32" s="101">
        <v>0</v>
      </c>
      <c r="F32" s="104">
        <v>0</v>
      </c>
      <c r="G32" s="104">
        <v>0</v>
      </c>
      <c r="H32" s="104">
        <v>0</v>
      </c>
      <c r="I32" s="46">
        <f t="shared" si="0"/>
        <v>0</v>
      </c>
      <c r="K32" t="s">
        <v>141</v>
      </c>
      <c r="L32" s="265">
        <f>D11+D12+D47+D48</f>
        <v>1353554</v>
      </c>
      <c r="M32" s="140">
        <f>L32/L38</f>
        <v>0.80826758770264107</v>
      </c>
      <c r="R32" s="168"/>
    </row>
    <row r="33" spans="1:18" ht="16.5" thickBot="1" x14ac:dyDescent="0.3">
      <c r="A33" s="135"/>
      <c r="B33" s="189" t="s">
        <v>67</v>
      </c>
      <c r="C33" s="175">
        <v>0</v>
      </c>
      <c r="D33" s="101">
        <v>0</v>
      </c>
      <c r="E33" s="101">
        <v>0</v>
      </c>
      <c r="F33" s="104">
        <v>0</v>
      </c>
      <c r="G33" s="104">
        <v>0</v>
      </c>
      <c r="H33" s="104">
        <v>0</v>
      </c>
      <c r="I33" s="46">
        <f t="shared" si="0"/>
        <v>0</v>
      </c>
      <c r="K33" t="s">
        <v>147</v>
      </c>
      <c r="L33" s="265">
        <f>E11+E12+E47+E48</f>
        <v>0</v>
      </c>
      <c r="M33" s="140">
        <f>L33/L38</f>
        <v>0</v>
      </c>
      <c r="R33" s="168"/>
    </row>
    <row r="34" spans="1:18" ht="16.149999999999999" customHeight="1" thickBot="1" x14ac:dyDescent="0.3">
      <c r="A34" s="190" t="s">
        <v>51</v>
      </c>
      <c r="B34" s="191"/>
      <c r="C34" s="192"/>
      <c r="D34" s="166"/>
      <c r="E34" s="166"/>
      <c r="F34" s="166"/>
      <c r="G34" s="166"/>
      <c r="H34" s="166"/>
      <c r="I34" s="166"/>
      <c r="K34" t="s">
        <v>128</v>
      </c>
      <c r="L34" s="265">
        <f>H11+H12+H47+H48</f>
        <v>0</v>
      </c>
      <c r="M34" s="140">
        <f>L34/L38</f>
        <v>0</v>
      </c>
    </row>
    <row r="35" spans="1:18" x14ac:dyDescent="0.25">
      <c r="A35" s="135"/>
      <c r="B35" s="193" t="s">
        <v>134</v>
      </c>
      <c r="C35" s="194">
        <v>89738</v>
      </c>
      <c r="D35" s="109">
        <v>79867</v>
      </c>
      <c r="E35" s="109">
        <v>0</v>
      </c>
      <c r="F35" s="104">
        <v>5387</v>
      </c>
      <c r="G35" s="104">
        <v>0</v>
      </c>
      <c r="H35" s="104">
        <v>4484</v>
      </c>
      <c r="I35" s="50">
        <f t="shared" si="0"/>
        <v>0</v>
      </c>
      <c r="K35" t="s">
        <v>92</v>
      </c>
      <c r="L35" s="265">
        <f>F11+F12+F47+F48+F50+F51</f>
        <v>160540</v>
      </c>
      <c r="M35" s="140">
        <f>L35/L38</f>
        <v>9.5865609003986538E-2</v>
      </c>
    </row>
    <row r="36" spans="1:18" x14ac:dyDescent="0.25">
      <c r="A36" s="135"/>
      <c r="B36" s="193" t="s">
        <v>117</v>
      </c>
      <c r="C36" s="194">
        <v>0</v>
      </c>
      <c r="D36" s="109">
        <v>0</v>
      </c>
      <c r="E36" s="109">
        <v>0</v>
      </c>
      <c r="F36" s="104">
        <v>0</v>
      </c>
      <c r="G36" s="104">
        <v>0</v>
      </c>
      <c r="H36" s="104">
        <v>0</v>
      </c>
      <c r="I36" s="50">
        <f t="shared" si="0"/>
        <v>0</v>
      </c>
      <c r="K36" t="s">
        <v>80</v>
      </c>
      <c r="L36" s="265">
        <f>G11+G12+G47+G48+G50+G51</f>
        <v>160542</v>
      </c>
      <c r="M36" s="140">
        <f>L36/L38</f>
        <v>9.586680329337241E-2</v>
      </c>
    </row>
    <row r="37" spans="1:18" ht="15.6" customHeight="1" x14ac:dyDescent="0.25">
      <c r="A37" s="135"/>
      <c r="B37" s="193" t="s">
        <v>98</v>
      </c>
      <c r="C37" s="194">
        <v>23000</v>
      </c>
      <c r="D37" s="109">
        <v>20470</v>
      </c>
      <c r="E37" s="109">
        <v>0</v>
      </c>
      <c r="F37" s="104">
        <v>1380</v>
      </c>
      <c r="G37" s="104">
        <v>0</v>
      </c>
      <c r="H37" s="104">
        <v>1150</v>
      </c>
      <c r="I37" s="50">
        <f t="shared" si="0"/>
        <v>0</v>
      </c>
      <c r="K37" t="s">
        <v>140</v>
      </c>
      <c r="L37" s="265">
        <f>I11+I12+I47+I48+I50+I51</f>
        <v>0</v>
      </c>
      <c r="M37" s="140">
        <f>M38-M32-M33-M34-M35-M36</f>
        <v>0</v>
      </c>
    </row>
    <row r="38" spans="1:18" ht="15.6" customHeight="1" thickBot="1" x14ac:dyDescent="0.3">
      <c r="A38" s="135"/>
      <c r="B38" s="193" t="s">
        <v>97</v>
      </c>
      <c r="C38" s="194">
        <v>43500</v>
      </c>
      <c r="D38" s="109">
        <v>38715</v>
      </c>
      <c r="E38" s="109">
        <v>0</v>
      </c>
      <c r="F38" s="104">
        <v>2610</v>
      </c>
      <c r="G38" s="104">
        <v>0</v>
      </c>
      <c r="H38" s="104">
        <v>2175</v>
      </c>
      <c r="I38" s="50">
        <f t="shared" si="0"/>
        <v>0</v>
      </c>
      <c r="L38" s="266">
        <f>SUM(L32:L37)</f>
        <v>1674636</v>
      </c>
      <c r="M38" s="271">
        <v>1</v>
      </c>
    </row>
    <row r="39" spans="1:18" ht="16.5" thickTop="1" x14ac:dyDescent="0.25">
      <c r="A39" s="135"/>
      <c r="B39" s="193" t="s">
        <v>74</v>
      </c>
      <c r="C39" s="194">
        <v>18000</v>
      </c>
      <c r="D39" s="109">
        <v>16020</v>
      </c>
      <c r="E39" s="109">
        <v>0</v>
      </c>
      <c r="F39" s="104">
        <v>1080</v>
      </c>
      <c r="G39" s="104">
        <v>0</v>
      </c>
      <c r="H39" s="104">
        <v>900</v>
      </c>
      <c r="I39" s="50">
        <f t="shared" si="0"/>
        <v>0</v>
      </c>
      <c r="K39" s="196" t="s">
        <v>87</v>
      </c>
    </row>
    <row r="40" spans="1:18" x14ac:dyDescent="0.25">
      <c r="A40" s="135"/>
      <c r="B40" s="193" t="s">
        <v>77</v>
      </c>
      <c r="C40" s="194">
        <v>3500</v>
      </c>
      <c r="D40" s="109">
        <v>3115</v>
      </c>
      <c r="E40" s="109">
        <v>0</v>
      </c>
      <c r="F40" s="104">
        <v>210</v>
      </c>
      <c r="G40" s="104">
        <v>0</v>
      </c>
      <c r="H40" s="104">
        <v>175</v>
      </c>
      <c r="I40" s="50">
        <f t="shared" si="0"/>
        <v>0</v>
      </c>
      <c r="K40" s="199" t="s">
        <v>89</v>
      </c>
    </row>
    <row r="41" spans="1:18" x14ac:dyDescent="0.25">
      <c r="A41" s="135"/>
      <c r="B41" s="184" t="s">
        <v>49</v>
      </c>
      <c r="C41" s="175">
        <v>48410</v>
      </c>
      <c r="D41" s="109">
        <v>43085</v>
      </c>
      <c r="E41" s="109">
        <v>0</v>
      </c>
      <c r="F41" s="104">
        <v>2905</v>
      </c>
      <c r="G41" s="104">
        <v>0</v>
      </c>
      <c r="H41" s="104">
        <v>2420</v>
      </c>
      <c r="I41" s="50">
        <f t="shared" si="0"/>
        <v>0</v>
      </c>
      <c r="K41" s="199" t="s">
        <v>88</v>
      </c>
    </row>
    <row r="42" spans="1:18" x14ac:dyDescent="0.25">
      <c r="A42" s="135"/>
      <c r="B42" s="187" t="s">
        <v>46</v>
      </c>
      <c r="C42" s="175">
        <v>0</v>
      </c>
      <c r="D42" s="101">
        <v>0</v>
      </c>
      <c r="E42" s="101">
        <v>0</v>
      </c>
      <c r="F42" s="104">
        <v>0</v>
      </c>
      <c r="G42" s="104">
        <v>0</v>
      </c>
      <c r="H42" s="104">
        <v>0</v>
      </c>
      <c r="I42" s="50">
        <f t="shared" si="0"/>
        <v>0</v>
      </c>
    </row>
    <row r="43" spans="1:18" x14ac:dyDescent="0.25">
      <c r="A43" s="135"/>
      <c r="B43" s="187" t="s">
        <v>46</v>
      </c>
      <c r="C43" s="176">
        <v>0</v>
      </c>
      <c r="D43" s="102">
        <v>0</v>
      </c>
      <c r="E43" s="102">
        <v>0</v>
      </c>
      <c r="F43" s="105">
        <v>0</v>
      </c>
      <c r="G43" s="105">
        <v>0</v>
      </c>
      <c r="H43" s="105">
        <v>0</v>
      </c>
      <c r="I43" s="50">
        <f t="shared" si="0"/>
        <v>0</v>
      </c>
    </row>
    <row r="44" spans="1:18" ht="16.5" thickBot="1" x14ac:dyDescent="0.3">
      <c r="A44" s="135"/>
      <c r="B44" s="188" t="s">
        <v>46</v>
      </c>
      <c r="C44" s="176">
        <v>0</v>
      </c>
      <c r="D44" s="102">
        <v>0</v>
      </c>
      <c r="E44" s="102">
        <v>0</v>
      </c>
      <c r="F44" s="105">
        <v>0</v>
      </c>
      <c r="G44" s="105">
        <v>0</v>
      </c>
      <c r="H44" s="105">
        <v>0</v>
      </c>
      <c r="I44" s="50">
        <f t="shared" si="0"/>
        <v>0</v>
      </c>
    </row>
    <row r="45" spans="1:18" ht="16.5" thickBot="1" x14ac:dyDescent="0.3">
      <c r="A45" s="190" t="s">
        <v>52</v>
      </c>
      <c r="B45" s="195"/>
      <c r="C45" s="165"/>
      <c r="D45" s="166"/>
      <c r="E45" s="166"/>
      <c r="F45" s="166"/>
      <c r="G45" s="166"/>
      <c r="H45" s="166"/>
      <c r="I45" s="167"/>
    </row>
    <row r="46" spans="1:18" x14ac:dyDescent="0.25">
      <c r="A46" s="169" t="s">
        <v>39</v>
      </c>
      <c r="B46" s="197" t="s">
        <v>62</v>
      </c>
      <c r="C46" s="198"/>
      <c r="D46" s="171"/>
      <c r="E46" s="171"/>
      <c r="F46" s="171"/>
      <c r="G46" s="171"/>
      <c r="H46" s="171"/>
      <c r="I46" s="172"/>
    </row>
    <row r="47" spans="1:18" x14ac:dyDescent="0.25">
      <c r="A47" s="200">
        <v>8.5</v>
      </c>
      <c r="B47" s="174" t="s">
        <v>40</v>
      </c>
      <c r="C47" s="175">
        <v>375675</v>
      </c>
      <c r="D47" s="101">
        <v>278625</v>
      </c>
      <c r="E47" s="109">
        <v>0</v>
      </c>
      <c r="F47" s="104">
        <v>48525</v>
      </c>
      <c r="G47" s="104">
        <v>48525</v>
      </c>
      <c r="H47" s="104">
        <v>0</v>
      </c>
      <c r="I47" s="46">
        <f t="shared" si="0"/>
        <v>0</v>
      </c>
    </row>
    <row r="48" spans="1:18" x14ac:dyDescent="0.25">
      <c r="A48" s="135"/>
      <c r="B48" s="174" t="s">
        <v>41</v>
      </c>
      <c r="C48" s="176">
        <v>118907</v>
      </c>
      <c r="D48" s="102">
        <v>89907</v>
      </c>
      <c r="E48" s="109">
        <v>0</v>
      </c>
      <c r="F48" s="104">
        <v>14500</v>
      </c>
      <c r="G48" s="104">
        <v>14500</v>
      </c>
      <c r="H48" s="104">
        <v>0</v>
      </c>
      <c r="I48" s="48">
        <f t="shared" si="0"/>
        <v>0</v>
      </c>
    </row>
    <row r="49" spans="1:9" x14ac:dyDescent="0.25">
      <c r="A49" s="135"/>
      <c r="B49" s="201" t="s">
        <v>59</v>
      </c>
      <c r="C49" s="202"/>
      <c r="D49" s="179"/>
      <c r="E49" s="179"/>
      <c r="F49" s="179"/>
      <c r="G49" s="179"/>
      <c r="H49" s="179"/>
      <c r="I49" s="180"/>
    </row>
    <row r="50" spans="1:9" x14ac:dyDescent="0.25">
      <c r="A50" s="135"/>
      <c r="B50" s="174" t="s">
        <v>40</v>
      </c>
      <c r="C50" s="175">
        <v>150032</v>
      </c>
      <c r="D50" s="203"/>
      <c r="E50" s="182"/>
      <c r="F50" s="104">
        <v>75015</v>
      </c>
      <c r="G50" s="104">
        <v>75017</v>
      </c>
      <c r="H50" s="182"/>
      <c r="I50" s="46">
        <f t="shared" si="0"/>
        <v>0</v>
      </c>
    </row>
    <row r="51" spans="1:9" x14ac:dyDescent="0.25">
      <c r="A51" s="135"/>
      <c r="B51" s="174" t="s">
        <v>41</v>
      </c>
      <c r="C51" s="175">
        <v>45000</v>
      </c>
      <c r="D51" s="203"/>
      <c r="E51" s="182"/>
      <c r="F51" s="104">
        <v>22500</v>
      </c>
      <c r="G51" s="104">
        <v>22500</v>
      </c>
      <c r="H51" s="182"/>
      <c r="I51" s="46">
        <f t="shared" si="0"/>
        <v>0</v>
      </c>
    </row>
    <row r="52" spans="1:9" x14ac:dyDescent="0.25">
      <c r="B52" s="184" t="s">
        <v>63</v>
      </c>
      <c r="C52" s="175">
        <v>13008</v>
      </c>
      <c r="D52" s="101">
        <v>11577</v>
      </c>
      <c r="E52" s="109">
        <v>0</v>
      </c>
      <c r="F52" s="104">
        <v>780</v>
      </c>
      <c r="G52" s="104">
        <v>651</v>
      </c>
      <c r="H52" s="104">
        <v>0</v>
      </c>
      <c r="I52" s="46">
        <f t="shared" si="0"/>
        <v>0</v>
      </c>
    </row>
    <row r="53" spans="1:9" x14ac:dyDescent="0.25">
      <c r="B53" s="186" t="s">
        <v>76</v>
      </c>
      <c r="C53" s="175">
        <v>9711</v>
      </c>
      <c r="D53" s="101">
        <v>8643</v>
      </c>
      <c r="E53" s="109">
        <v>0</v>
      </c>
      <c r="F53" s="104">
        <v>583</v>
      </c>
      <c r="G53" s="104">
        <v>485</v>
      </c>
      <c r="H53" s="104">
        <v>0</v>
      </c>
      <c r="I53" s="46">
        <f t="shared" si="0"/>
        <v>0</v>
      </c>
    </row>
    <row r="54" spans="1:9" x14ac:dyDescent="0.25">
      <c r="B54" s="186" t="s">
        <v>75</v>
      </c>
      <c r="C54" s="175">
        <v>3876</v>
      </c>
      <c r="D54" s="101">
        <v>3450</v>
      </c>
      <c r="E54" s="109">
        <v>0</v>
      </c>
      <c r="F54" s="104">
        <v>233</v>
      </c>
      <c r="G54" s="104">
        <v>193</v>
      </c>
      <c r="H54" s="104">
        <v>0</v>
      </c>
      <c r="I54" s="46">
        <f t="shared" si="0"/>
        <v>0</v>
      </c>
    </row>
    <row r="55" spans="1:9" x14ac:dyDescent="0.25">
      <c r="B55" s="184" t="s">
        <v>2</v>
      </c>
      <c r="C55" s="175">
        <v>0</v>
      </c>
      <c r="D55" s="101">
        <v>0</v>
      </c>
      <c r="E55" s="109">
        <v>0</v>
      </c>
      <c r="F55" s="104">
        <v>0</v>
      </c>
      <c r="G55" s="104">
        <v>0</v>
      </c>
      <c r="H55" s="104">
        <v>0</v>
      </c>
      <c r="I55" s="46">
        <f t="shared" si="0"/>
        <v>0</v>
      </c>
    </row>
    <row r="56" spans="1:9" x14ac:dyDescent="0.25">
      <c r="B56" s="184" t="s">
        <v>64</v>
      </c>
      <c r="C56" s="175">
        <v>4268</v>
      </c>
      <c r="D56" s="101">
        <v>3799</v>
      </c>
      <c r="E56" s="109">
        <v>0</v>
      </c>
      <c r="F56" s="104">
        <v>256</v>
      </c>
      <c r="G56" s="104">
        <v>213</v>
      </c>
      <c r="H56" s="104">
        <v>0</v>
      </c>
      <c r="I56" s="46">
        <f t="shared" si="0"/>
        <v>0</v>
      </c>
    </row>
    <row r="57" spans="1:9" x14ac:dyDescent="0.25">
      <c r="B57" s="184" t="s">
        <v>44</v>
      </c>
      <c r="C57" s="175"/>
      <c r="D57" s="101">
        <v>0</v>
      </c>
      <c r="E57" s="109">
        <v>0</v>
      </c>
      <c r="F57" s="104">
        <v>0</v>
      </c>
      <c r="G57" s="104">
        <v>0</v>
      </c>
      <c r="H57" s="104">
        <v>0</v>
      </c>
      <c r="I57" s="46">
        <f t="shared" si="0"/>
        <v>0</v>
      </c>
    </row>
    <row r="58" spans="1:9" x14ac:dyDescent="0.25">
      <c r="B58" s="204" t="s">
        <v>54</v>
      </c>
      <c r="C58" s="176">
        <v>590</v>
      </c>
      <c r="D58" s="101">
        <v>525</v>
      </c>
      <c r="E58" s="109">
        <v>0</v>
      </c>
      <c r="F58" s="104">
        <v>35</v>
      </c>
      <c r="G58" s="104">
        <v>30</v>
      </c>
      <c r="H58" s="104">
        <v>0</v>
      </c>
      <c r="I58" s="48">
        <f>C58-D58-E58-F58-G58-H58</f>
        <v>0</v>
      </c>
    </row>
    <row r="59" spans="1:9" x14ac:dyDescent="0.25">
      <c r="A59" s="135"/>
      <c r="B59" s="187" t="s">
        <v>135</v>
      </c>
      <c r="C59" s="175">
        <v>5000</v>
      </c>
      <c r="D59" s="101">
        <v>4450</v>
      </c>
      <c r="E59" s="109">
        <v>0</v>
      </c>
      <c r="F59" s="104">
        <v>300</v>
      </c>
      <c r="G59" s="104">
        <v>250</v>
      </c>
      <c r="H59" s="104">
        <v>0</v>
      </c>
      <c r="I59" s="46">
        <f t="shared" ref="I59" si="2">C59-D59-E59-F59-G59-H59</f>
        <v>0</v>
      </c>
    </row>
    <row r="60" spans="1:9" x14ac:dyDescent="0.25">
      <c r="A60" s="135"/>
      <c r="B60" s="187" t="s">
        <v>46</v>
      </c>
      <c r="C60" s="175">
        <v>0</v>
      </c>
      <c r="D60" s="101">
        <v>0</v>
      </c>
      <c r="E60" s="109">
        <v>0</v>
      </c>
      <c r="F60" s="104">
        <v>0</v>
      </c>
      <c r="G60" s="104">
        <v>0</v>
      </c>
      <c r="H60" s="104">
        <v>0</v>
      </c>
      <c r="I60" s="46">
        <f t="shared" si="0"/>
        <v>0</v>
      </c>
    </row>
    <row r="61" spans="1:9" ht="16.5" thickBot="1" x14ac:dyDescent="0.3">
      <c r="A61" s="135"/>
      <c r="B61" s="187" t="s">
        <v>46</v>
      </c>
      <c r="C61" s="175">
        <v>0</v>
      </c>
      <c r="D61" s="101">
        <v>0</v>
      </c>
      <c r="E61" s="109">
        <v>0</v>
      </c>
      <c r="F61" s="104">
        <v>0</v>
      </c>
      <c r="G61" s="104">
        <v>0</v>
      </c>
      <c r="H61" s="104">
        <v>0</v>
      </c>
      <c r="I61" s="46">
        <f t="shared" si="0"/>
        <v>0</v>
      </c>
    </row>
    <row r="62" spans="1:9" ht="16.5" thickBot="1" x14ac:dyDescent="0.3">
      <c r="A62" s="190" t="s">
        <v>86</v>
      </c>
      <c r="B62" s="205"/>
      <c r="C62" s="206">
        <v>0</v>
      </c>
      <c r="D62" s="112">
        <v>0</v>
      </c>
      <c r="E62" s="113">
        <v>0</v>
      </c>
      <c r="F62" s="113">
        <v>0</v>
      </c>
      <c r="G62" s="113">
        <v>0</v>
      </c>
      <c r="H62" s="113">
        <v>0</v>
      </c>
      <c r="I62" s="51">
        <f t="shared" si="0"/>
        <v>0</v>
      </c>
    </row>
    <row r="63" spans="1:9" ht="14.45" customHeight="1" thickBot="1" x14ac:dyDescent="0.3">
      <c r="A63" t="s">
        <v>81</v>
      </c>
      <c r="C63" s="207"/>
    </row>
    <row r="64" spans="1:9" ht="16.5" thickBot="1" x14ac:dyDescent="0.3">
      <c r="A64" s="200" t="s">
        <v>91</v>
      </c>
      <c r="B64" s="135" t="s">
        <v>3</v>
      </c>
      <c r="C64" s="208">
        <f t="shared" ref="C64:I64" si="3">SUM(C10:C63)</f>
        <v>2049585</v>
      </c>
      <c r="D64" s="209">
        <f t="shared" si="3"/>
        <v>1682618</v>
      </c>
      <c r="E64" s="210">
        <f t="shared" si="3"/>
        <v>0</v>
      </c>
      <c r="F64" s="210">
        <f t="shared" si="3"/>
        <v>188299</v>
      </c>
      <c r="G64" s="210">
        <f t="shared" si="3"/>
        <v>162364</v>
      </c>
      <c r="H64" s="210">
        <f t="shared" si="3"/>
        <v>16304</v>
      </c>
      <c r="I64" s="210">
        <f t="shared" si="3"/>
        <v>0</v>
      </c>
    </row>
    <row r="65" spans="1:9" ht="16.5" thickBot="1" x14ac:dyDescent="0.3">
      <c r="A65" s="211"/>
      <c r="B65" s="135" t="s">
        <v>11</v>
      </c>
      <c r="C65" s="212">
        <v>285763</v>
      </c>
      <c r="D65" s="104">
        <v>0</v>
      </c>
      <c r="E65" s="104">
        <v>0</v>
      </c>
      <c r="F65" s="104">
        <v>123399</v>
      </c>
      <c r="G65" s="104">
        <v>162364</v>
      </c>
      <c r="H65" s="104">
        <v>0</v>
      </c>
      <c r="I65" s="65">
        <f>C65-D65-E65-F65-G65-H65</f>
        <v>0</v>
      </c>
    </row>
    <row r="66" spans="1:9" ht="16.5" thickBot="1" x14ac:dyDescent="0.3">
      <c r="A66" s="292" t="s">
        <v>83</v>
      </c>
      <c r="B66" s="135" t="s">
        <v>6</v>
      </c>
      <c r="C66" s="208">
        <f>C64-C65</f>
        <v>1763822</v>
      </c>
      <c r="D66" s="213">
        <f>D64-D65</f>
        <v>1682618</v>
      </c>
      <c r="E66" s="214">
        <f t="shared" ref="E66:I66" si="4">E64-E65</f>
        <v>0</v>
      </c>
      <c r="F66" s="214">
        <f t="shared" si="4"/>
        <v>64900</v>
      </c>
      <c r="G66" s="214">
        <f t="shared" si="4"/>
        <v>0</v>
      </c>
      <c r="H66" s="214">
        <f t="shared" si="4"/>
        <v>16304</v>
      </c>
      <c r="I66" s="214">
        <f t="shared" si="4"/>
        <v>0</v>
      </c>
    </row>
    <row r="67" spans="1:9" ht="16.5" thickBot="1" x14ac:dyDescent="0.3">
      <c r="A67" s="292"/>
      <c r="B67" s="135" t="s">
        <v>13</v>
      </c>
      <c r="C67" s="116">
        <v>1</v>
      </c>
      <c r="D67" s="215"/>
      <c r="E67" s="216"/>
      <c r="F67" s="216"/>
      <c r="G67" s="216"/>
      <c r="H67" s="216"/>
      <c r="I67" s="216"/>
    </row>
    <row r="68" spans="1:9" ht="16.5" thickBot="1" x14ac:dyDescent="0.3">
      <c r="A68" s="217">
        <v>0</v>
      </c>
      <c r="B68" s="135" t="s">
        <v>70</v>
      </c>
      <c r="C68" s="218">
        <f t="shared" ref="C68:I68" si="5">IF(C66&gt;0,(C66/($B$5*$C67))/365,0)</f>
        <v>402.69908675799081</v>
      </c>
      <c r="D68" s="219">
        <f t="shared" si="5"/>
        <v>384.15936073059356</v>
      </c>
      <c r="E68" s="220">
        <f t="shared" si="5"/>
        <v>0</v>
      </c>
      <c r="F68" s="220">
        <f t="shared" si="5"/>
        <v>14.817351598173515</v>
      </c>
      <c r="G68" s="220">
        <f t="shared" si="5"/>
        <v>0</v>
      </c>
      <c r="H68" s="220">
        <f t="shared" si="5"/>
        <v>3.7223744292237444</v>
      </c>
      <c r="I68" s="220">
        <f t="shared" si="5"/>
        <v>0</v>
      </c>
    </row>
    <row r="69" spans="1:9" ht="14.45" customHeight="1" thickBot="1" x14ac:dyDescent="0.3">
      <c r="A69" s="293" t="s">
        <v>84</v>
      </c>
      <c r="B69" s="293"/>
      <c r="C69" s="221"/>
      <c r="D69" s="221"/>
      <c r="E69" s="221"/>
      <c r="F69" s="221"/>
      <c r="G69" s="221"/>
      <c r="H69" s="221"/>
      <c r="I69" s="221"/>
    </row>
    <row r="70" spans="1:9" ht="17.25" thickTop="1" thickBot="1" x14ac:dyDescent="0.3">
      <c r="A70" s="222"/>
      <c r="B70" s="223" t="s">
        <v>69</v>
      </c>
      <c r="C70" s="224"/>
      <c r="D70" s="374" t="s">
        <v>20</v>
      </c>
      <c r="E70" s="375"/>
      <c r="F70" s="375"/>
      <c r="G70" s="375"/>
      <c r="H70" s="375"/>
      <c r="I70" s="376"/>
    </row>
    <row r="71" spans="1:9" ht="32.25" thickBot="1" x14ac:dyDescent="0.3">
      <c r="A71" s="225"/>
      <c r="B71" s="377" t="s">
        <v>19</v>
      </c>
      <c r="C71" s="378"/>
      <c r="D71" s="226" t="s">
        <v>72</v>
      </c>
      <c r="E71" s="226" t="s">
        <v>144</v>
      </c>
      <c r="F71" s="379" t="s">
        <v>148</v>
      </c>
      <c r="G71" s="359"/>
      <c r="H71" s="359"/>
      <c r="I71" s="360"/>
    </row>
    <row r="72" spans="1:9" x14ac:dyDescent="0.25">
      <c r="B72" s="135" t="s">
        <v>71</v>
      </c>
      <c r="C72" s="86">
        <f>C68</f>
        <v>402.69908675799081</v>
      </c>
      <c r="D72" s="227">
        <f>IF(D4="Safe House", " ",ROUND(IF(C72&gt;D68,D68,C72),4))</f>
        <v>384.15940000000001</v>
      </c>
      <c r="E72" s="227">
        <f>ROUND(IF(C72=D72,0,IF(C72-D72&gt;E68,E68,C72-D72)),3)</f>
        <v>0</v>
      </c>
      <c r="F72" s="227">
        <f>ROUND(IF(C72=D72,0,IF(C72-D72-E72&gt;F68,F68,C72-D72-E72)),3)</f>
        <v>14.817</v>
      </c>
      <c r="G72" s="227">
        <f>ROUND(IF(C72=D72,0,IF(C72-D72-E72-F72&gt;G68,G68,C72-D72-E72-F72)),3)</f>
        <v>0</v>
      </c>
      <c r="H72" s="227">
        <f>ROUND(IF(C72=D72,0,IF(C72-D72-E72-F72-G72&gt;H68,H68,C72-D72-E72-F72-G72)),3)</f>
        <v>3.722</v>
      </c>
      <c r="I72" s="227">
        <f>ROUND(IF(C72=D72,0,C72-D72-E72-F72-G72-H72),3)</f>
        <v>1E-3</v>
      </c>
    </row>
    <row r="73" spans="1:9" ht="16.5" thickBot="1" x14ac:dyDescent="0.3">
      <c r="B73" s="135" t="s">
        <v>5</v>
      </c>
      <c r="C73" s="356" t="s">
        <v>79</v>
      </c>
      <c r="D73" s="7">
        <f t="shared" ref="D73:G73" si="6">IF(D72&gt;0,D72/$C72,0)</f>
        <v>0.95396143828572288</v>
      </c>
      <c r="E73" s="7">
        <f t="shared" si="6"/>
        <v>0</v>
      </c>
      <c r="F73" s="7">
        <f>IF(F72&gt;0,F72/$C72,0)</f>
        <v>3.6794222999826522E-2</v>
      </c>
      <c r="G73" s="7">
        <f t="shared" si="6"/>
        <v>0</v>
      </c>
      <c r="H73" s="7">
        <f>IF(H72&gt;0,H72/$C72,0)</f>
        <v>9.2426333269456911E-3</v>
      </c>
      <c r="I73" s="7">
        <f>IF(I72&gt;0,I72/$C72,0)</f>
        <v>2.4832437740316206E-6</v>
      </c>
    </row>
    <row r="74" spans="1:9" ht="32.25" thickBot="1" x14ac:dyDescent="0.3">
      <c r="B74" s="228"/>
      <c r="C74" s="357"/>
      <c r="D74" s="226" t="s">
        <v>28</v>
      </c>
      <c r="E74" s="226" t="s">
        <v>144</v>
      </c>
      <c r="F74" s="229" t="s">
        <v>73</v>
      </c>
      <c r="G74" s="358" t="s">
        <v>146</v>
      </c>
      <c r="H74" s="359"/>
      <c r="I74" s="360"/>
    </row>
    <row r="75" spans="1:9" x14ac:dyDescent="0.25">
      <c r="B75" s="135" t="s">
        <v>71</v>
      </c>
      <c r="C75" s="86">
        <f>C68</f>
        <v>402.69908675799081</v>
      </c>
      <c r="D75" s="227">
        <f>ROUND(IF(C75&gt;D68,D68,C75),4)</f>
        <v>384.15940000000001</v>
      </c>
      <c r="E75" s="227">
        <f>ROUND(IF(C75=D75,0,IF(C75-D75&gt;E68,E68,C75-D75)),3)</f>
        <v>0</v>
      </c>
      <c r="F75" s="227">
        <f>ROUND(IF(C75=D75,0,IF(C75-D75-E75&gt;F68,F68,C75-D75-E75)),3)</f>
        <v>14.817</v>
      </c>
      <c r="G75" s="227">
        <f>ROUND(IF(C75=D75,0,IF(C75-D75-E75-F75&gt;G68,G68,C75-D75-E75-F75)),3)</f>
        <v>0</v>
      </c>
      <c r="H75" s="227">
        <f>ROUND(IF(C75=D75,0,IF(C75-D75-E75-F75-G75&gt;H68,H68,C75-D75-E75-F75-G75)),3)</f>
        <v>3.722</v>
      </c>
      <c r="I75" s="227">
        <f>ROUND(IF(C75=D75,0,C75-D75-E75-F75-G75-H75),3)</f>
        <v>1E-3</v>
      </c>
    </row>
    <row r="76" spans="1:9" x14ac:dyDescent="0.25">
      <c r="B76" s="135" t="s">
        <v>5</v>
      </c>
      <c r="C76" s="135"/>
      <c r="D76" s="7">
        <f t="shared" ref="D76:E76" si="7">IF(D75&gt;0,D75/$C75,0)</f>
        <v>0.95396143828572288</v>
      </c>
      <c r="E76" s="7">
        <f t="shared" si="7"/>
        <v>0</v>
      </c>
      <c r="F76" s="7">
        <f>IF(F75&gt;0,F75/$C75,0)</f>
        <v>3.6794222999826522E-2</v>
      </c>
      <c r="G76" s="7">
        <f t="shared" ref="G76" si="8">IF(G75&gt;0,G75/$C75,0)</f>
        <v>0</v>
      </c>
      <c r="H76" s="7">
        <f>IF(H75&gt;0,H75/$C75,0)</f>
        <v>9.2426333269456911E-3</v>
      </c>
      <c r="I76" s="7">
        <f>IF(I75&gt;0,I75/$C75,0)</f>
        <v>2.4832437740316206E-6</v>
      </c>
    </row>
    <row r="77" spans="1:9" x14ac:dyDescent="0.25">
      <c r="D77" s="230" t="s">
        <v>14</v>
      </c>
      <c r="E77" s="231"/>
    </row>
    <row r="78" spans="1:9" x14ac:dyDescent="0.25">
      <c r="A78" t="s">
        <v>7</v>
      </c>
      <c r="D78" s="232"/>
      <c r="E78" s="232"/>
      <c r="F78" s="232"/>
      <c r="G78" s="232"/>
      <c r="H78" s="232"/>
      <c r="I78" s="232"/>
    </row>
    <row r="79" spans="1:9" ht="8.4499999999999993" customHeight="1" x14ac:dyDescent="0.25">
      <c r="D79" s="232"/>
      <c r="E79" s="232"/>
      <c r="F79" s="232"/>
      <c r="G79" s="232"/>
      <c r="H79" s="232"/>
      <c r="I79" s="232"/>
    </row>
    <row r="80" spans="1:9" ht="17.45" customHeight="1" x14ac:dyDescent="0.25">
      <c r="A80" s="233" t="s">
        <v>12</v>
      </c>
    </row>
    <row r="81" spans="1:9" ht="16.149999999999999" customHeight="1" x14ac:dyDescent="0.25">
      <c r="A81" s="233" t="s">
        <v>18</v>
      </c>
    </row>
    <row r="82" spans="1:9" ht="17.45" customHeight="1" x14ac:dyDescent="0.25">
      <c r="A82" s="234" t="s">
        <v>78</v>
      </c>
    </row>
    <row r="83" spans="1:9" x14ac:dyDescent="0.25">
      <c r="A83" s="361"/>
      <c r="B83" s="362"/>
      <c r="C83" s="362"/>
      <c r="D83" s="362"/>
      <c r="E83" s="362"/>
      <c r="F83" s="362"/>
      <c r="G83" s="362"/>
      <c r="H83" s="362"/>
      <c r="I83" s="363"/>
    </row>
    <row r="84" spans="1:9" x14ac:dyDescent="0.25">
      <c r="A84" s="364"/>
      <c r="B84" s="365"/>
      <c r="C84" s="365"/>
      <c r="D84" s="365"/>
      <c r="E84" s="365"/>
      <c r="F84" s="365"/>
      <c r="G84" s="365"/>
      <c r="H84" s="365"/>
      <c r="I84" s="366"/>
    </row>
    <row r="85" spans="1:9" x14ac:dyDescent="0.25">
      <c r="A85" s="364"/>
      <c r="B85" s="365"/>
      <c r="C85" s="365"/>
      <c r="D85" s="365"/>
      <c r="E85" s="365"/>
      <c r="F85" s="365"/>
      <c r="G85" s="365"/>
      <c r="H85" s="365"/>
      <c r="I85" s="366"/>
    </row>
    <row r="86" spans="1:9" x14ac:dyDescent="0.25">
      <c r="A86" s="367"/>
      <c r="B86" s="368"/>
      <c r="C86" s="368"/>
      <c r="D86" s="368"/>
      <c r="E86" s="368"/>
      <c r="F86" s="368"/>
      <c r="G86" s="368"/>
      <c r="H86" s="368"/>
      <c r="I86" s="369"/>
    </row>
  </sheetData>
  <sheetProtection algorithmName="SHA-512" hashValue="i29T/+8nkOCeuGhlVbPcM+JFkMUUNUNZkKnaAswxNYyQ4OVxrAxbsdw+q0ic3BNBxSGNeQXkUtI4+Ab+N0xL8A==" saltValue="1yugtXwLl3DPjZW92U6rlg==" spinCount="100000" sheet="1" objects="1" scenarios="1"/>
  <mergeCells count="23">
    <mergeCell ref="C73:C74"/>
    <mergeCell ref="G74:I74"/>
    <mergeCell ref="A83:I86"/>
    <mergeCell ref="M27:N31"/>
    <mergeCell ref="K31:L31"/>
    <mergeCell ref="A66:A67"/>
    <mergeCell ref="A69:B69"/>
    <mergeCell ref="D70:I70"/>
    <mergeCell ref="B71:C71"/>
    <mergeCell ref="F71:I71"/>
    <mergeCell ref="K27:L27"/>
    <mergeCell ref="D4:E4"/>
    <mergeCell ref="G4:H4"/>
    <mergeCell ref="G5:H5"/>
    <mergeCell ref="G6:H6"/>
    <mergeCell ref="A9:B9"/>
    <mergeCell ref="D3:E3"/>
    <mergeCell ref="G3:H3"/>
    <mergeCell ref="C1:E1"/>
    <mergeCell ref="F1:H1"/>
    <mergeCell ref="A2:B2"/>
    <mergeCell ref="C2:E2"/>
    <mergeCell ref="G2:H2"/>
  </mergeCells>
  <dataValidations count="8">
    <dataValidation type="whole" allowBlank="1" showInputMessage="1" showErrorMessage="1" sqref="B5" xr:uid="{3F972942-1566-4B02-89B5-1FDA8D55A287}">
      <formula1>1</formula1>
      <formula2>1000</formula2>
    </dataValidation>
    <dataValidation operator="greaterThanOrEqual" allowBlank="1" showInputMessage="1" showErrorMessage="1" sqref="G6:H6" xr:uid="{DBD5ACF7-4898-489D-97EC-89CDB6B10247}"/>
    <dataValidation showInputMessage="1" showErrorMessage="1" promptTitle="Federal ICR Percentage" prompt="What is your agency's approved Federal indirect cost rate?" sqref="A68" xr:uid="{13C93E3A-DF9D-47AD-80B8-C30D1471222F}"/>
    <dataValidation operator="equal" allowBlank="1" showInputMessage="1" showErrorMessage="1" sqref="C68" xr:uid="{164D9D3D-282F-49B2-8548-B0E9C37E0856}"/>
    <dataValidation type="decimal" operator="greaterThanOrEqual" allowBlank="1" showInputMessage="1" showErrorMessage="1" sqref="A11" xr:uid="{6568AE7A-FF17-4A1D-8EDA-DFB0D1D44250}">
      <formula1>0.5</formula1>
    </dataValidation>
    <dataValidation type="date" operator="greaterThanOrEqual" allowBlank="1" showInputMessage="1" showErrorMessage="1" sqref="E6" xr:uid="{C13136F5-EE65-4B35-BEF8-526B415D706F}">
      <formula1>43465</formula1>
    </dataValidation>
    <dataValidation type="date" operator="greaterThanOrEqual" allowBlank="1" showInputMessage="1" showErrorMessage="1" sqref="E5" xr:uid="{127C2210-B8EE-41D4-8B1C-090FD958543E}">
      <formula1>43101</formula1>
    </dataValidation>
    <dataValidation type="whole" allowBlank="1" showInputMessage="1" showErrorMessage="1" sqref="G5:H5" xr:uid="{69EE510C-F8C0-4DE7-8953-05858C27C7FC}">
      <formula1>1</formula1>
      <formula2>1000000000</formula2>
    </dataValidation>
  </dataValidations>
  <hyperlinks>
    <hyperlink ref="G4" r:id="rId1" xr:uid="{D5AD496B-ECC6-4918-A2C8-B142E38E83F9}"/>
    <hyperlink ref="B7" r:id="rId2" xr:uid="{67DACC12-80A9-4867-9AB7-45692393E581}"/>
  </hyperlinks>
  <printOptions horizontalCentered="1"/>
  <pageMargins left="0.1" right="0.1" top="0.3" bottom="0.3" header="0.3" footer="0.05"/>
  <pageSetup scale="59" fitToHeight="2" orientation="landscape" r:id="rId3"/>
  <headerFooter>
    <oddFooter>&amp;LFY 20/21 Revised 5/21/2021</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6FF8-EC62-46B4-91DC-2B358B31AB8F}">
  <sheetPr>
    <tabColor theme="9" tint="0.79998168889431442"/>
    <pageSetUpPr fitToPage="1"/>
  </sheetPr>
  <dimension ref="A1:N47"/>
  <sheetViews>
    <sheetView showGridLines="0" zoomScale="90" zoomScaleNormal="90" workbookViewId="0">
      <pane xSplit="2" ySplit="8" topLeftCell="C9" activePane="bottomRight" state="frozen"/>
      <selection pane="topRight" activeCell="C1" sqref="C1"/>
      <selection pane="bottomLeft" activeCell="A7" sqref="A7"/>
      <selection pane="bottomRight" activeCell="F27" sqref="F27"/>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1.75" style="4" customWidth="1"/>
    <col min="7" max="7" width="14.125" style="4" customWidth="1"/>
    <col min="8" max="8" width="16" style="4" customWidth="1"/>
    <col min="9" max="9" width="17.375" style="4" customWidth="1"/>
    <col min="10" max="10" width="7.75" style="4" customWidth="1"/>
    <col min="11" max="11" width="9" style="4" customWidth="1"/>
    <col min="12" max="12" width="11.625" style="4" bestFit="1" customWidth="1"/>
    <col min="13" max="13" width="7.5" style="4" customWidth="1"/>
    <col min="14" max="14" width="5.375" style="4" customWidth="1"/>
    <col min="15" max="16384" width="10.625" style="4"/>
  </cols>
  <sheetData>
    <row r="1" spans="1:10" ht="18.75" x14ac:dyDescent="0.3">
      <c r="A1" s="382" t="s">
        <v>8</v>
      </c>
      <c r="B1" s="382"/>
      <c r="C1" s="324"/>
      <c r="D1" s="324"/>
      <c r="E1" s="324"/>
      <c r="F1" s="335" t="s">
        <v>123</v>
      </c>
      <c r="G1" s="336"/>
      <c r="H1" s="337"/>
    </row>
    <row r="2" spans="1:10" ht="18.75" x14ac:dyDescent="0.3">
      <c r="A2" s="383" t="s">
        <v>10</v>
      </c>
      <c r="B2" s="383"/>
      <c r="C2" s="127"/>
      <c r="D2" s="127"/>
      <c r="E2" s="127"/>
      <c r="F2" s="93" t="s">
        <v>124</v>
      </c>
      <c r="G2" s="380" t="s">
        <v>129</v>
      </c>
      <c r="H2" s="381"/>
    </row>
    <row r="3" spans="1:10" ht="18.75" x14ac:dyDescent="0.3">
      <c r="A3" s="247" t="s">
        <v>138</v>
      </c>
      <c r="B3" s="2" t="s">
        <v>139</v>
      </c>
      <c r="C3" s="127"/>
      <c r="D3" s="127"/>
      <c r="E3" s="127"/>
      <c r="F3" s="93" t="s">
        <v>125</v>
      </c>
      <c r="G3" s="380" t="s">
        <v>130</v>
      </c>
      <c r="H3" s="381"/>
    </row>
    <row r="4" spans="1:10" ht="20.45" customHeight="1" x14ac:dyDescent="0.25">
      <c r="A4" s="6" t="s">
        <v>120</v>
      </c>
      <c r="B4" s="94" t="s">
        <v>136</v>
      </c>
      <c r="C4" s="128"/>
      <c r="D4" s="338"/>
      <c r="E4" s="338"/>
      <c r="F4" s="93" t="s">
        <v>55</v>
      </c>
      <c r="G4" s="348" t="s">
        <v>131</v>
      </c>
      <c r="H4" s="384"/>
    </row>
    <row r="5" spans="1:10" ht="26.25" customHeight="1" thickBot="1" x14ac:dyDescent="0.3">
      <c r="A5" s="320" t="s">
        <v>109</v>
      </c>
      <c r="B5" s="97">
        <v>12</v>
      </c>
      <c r="C5" s="128"/>
      <c r="D5" s="338"/>
      <c r="E5" s="338"/>
      <c r="F5" s="96" t="s">
        <v>37</v>
      </c>
      <c r="G5" s="385">
        <v>1234567</v>
      </c>
      <c r="H5" s="386"/>
    </row>
    <row r="6" spans="1:10" ht="20.25" customHeight="1" thickBot="1" x14ac:dyDescent="0.3">
      <c r="A6" s="320"/>
      <c r="B6" s="134"/>
      <c r="C6" s="128"/>
      <c r="D6" s="238"/>
      <c r="E6" s="238"/>
      <c r="F6" s="99" t="s">
        <v>126</v>
      </c>
      <c r="G6" s="387">
        <v>44591</v>
      </c>
      <c r="H6" s="388"/>
    </row>
    <row r="7" spans="1:10" s="87" customFormat="1" ht="24" customHeight="1" thickBot="1" x14ac:dyDescent="0.3">
      <c r="A7" s="142"/>
      <c r="B7" s="134"/>
      <c r="C7" s="128"/>
      <c r="D7" s="238"/>
      <c r="E7" s="238"/>
      <c r="F7" s="239"/>
      <c r="G7" s="145"/>
      <c r="H7" s="146"/>
    </row>
    <row r="8" spans="1:10" ht="48" thickBot="1" x14ac:dyDescent="0.3">
      <c r="C8" s="56" t="s">
        <v>4</v>
      </c>
      <c r="D8" s="57" t="s">
        <v>0</v>
      </c>
      <c r="E8" s="58" t="s">
        <v>1</v>
      </c>
      <c r="F8" s="59" t="s">
        <v>16</v>
      </c>
      <c r="G8" s="59" t="s">
        <v>17</v>
      </c>
      <c r="H8" s="60" t="s">
        <v>15</v>
      </c>
      <c r="I8" s="61" t="s">
        <v>50</v>
      </c>
    </row>
    <row r="9" spans="1:10" ht="16.5" thickBot="1" x14ac:dyDescent="0.3">
      <c r="A9" s="327" t="s">
        <v>101</v>
      </c>
      <c r="B9" s="315"/>
      <c r="C9" s="83"/>
      <c r="D9" s="49"/>
      <c r="E9" s="49"/>
      <c r="F9" s="49"/>
      <c r="G9" s="49"/>
      <c r="H9" s="49"/>
      <c r="I9" s="62"/>
    </row>
    <row r="10" spans="1:10" x14ac:dyDescent="0.25">
      <c r="A10" s="321" t="s">
        <v>108</v>
      </c>
      <c r="B10" s="321"/>
      <c r="C10" s="240">
        <v>15500</v>
      </c>
      <c r="D10" s="45">
        <f t="shared" ref="D10:D15" si="0">C10</f>
        <v>15500</v>
      </c>
      <c r="E10" s="23"/>
      <c r="F10" s="23"/>
      <c r="G10" s="23"/>
      <c r="H10" s="23"/>
      <c r="I10" s="47">
        <f t="shared" ref="I10:I21" si="1">C10-D10-E10-F10-G10-H10</f>
        <v>0</v>
      </c>
      <c r="J10" s="88"/>
    </row>
    <row r="11" spans="1:10" x14ac:dyDescent="0.25">
      <c r="A11" s="322" t="s">
        <v>106</v>
      </c>
      <c r="B11" s="323"/>
      <c r="C11" s="240">
        <v>13600</v>
      </c>
      <c r="D11" s="45">
        <f t="shared" si="0"/>
        <v>13600</v>
      </c>
      <c r="E11" s="23"/>
      <c r="F11" s="23"/>
      <c r="G11" s="23"/>
      <c r="H11" s="23"/>
      <c r="I11" s="46">
        <f t="shared" si="1"/>
        <v>0</v>
      </c>
    </row>
    <row r="12" spans="1:10" x14ac:dyDescent="0.25">
      <c r="A12" s="322" t="s">
        <v>107</v>
      </c>
      <c r="B12" s="323"/>
      <c r="C12" s="240">
        <v>3600</v>
      </c>
      <c r="D12" s="45">
        <f t="shared" si="0"/>
        <v>3600</v>
      </c>
      <c r="E12" s="23"/>
      <c r="F12" s="23"/>
      <c r="G12" s="23"/>
      <c r="H12" s="23"/>
      <c r="I12" s="46">
        <f t="shared" si="1"/>
        <v>0</v>
      </c>
    </row>
    <row r="13" spans="1:10" x14ac:dyDescent="0.25">
      <c r="A13" s="322" t="s">
        <v>99</v>
      </c>
      <c r="B13" s="323"/>
      <c r="C13" s="240">
        <v>2850</v>
      </c>
      <c r="D13" s="45">
        <f t="shared" si="0"/>
        <v>2850</v>
      </c>
      <c r="E13" s="23"/>
      <c r="F13" s="23"/>
      <c r="G13" s="23"/>
      <c r="H13" s="23"/>
      <c r="I13" s="46">
        <f t="shared" si="1"/>
        <v>0</v>
      </c>
    </row>
    <row r="14" spans="1:10" x14ac:dyDescent="0.25">
      <c r="A14" s="322" t="s">
        <v>102</v>
      </c>
      <c r="B14" s="323"/>
      <c r="C14" s="240">
        <v>550</v>
      </c>
      <c r="D14" s="45">
        <f t="shared" si="0"/>
        <v>550</v>
      </c>
      <c r="E14" s="23"/>
      <c r="F14" s="23"/>
      <c r="G14" s="23"/>
      <c r="H14" s="23"/>
      <c r="I14" s="46">
        <f>C14-D14-E14-F14-G14-H14</f>
        <v>0</v>
      </c>
    </row>
    <row r="15" spans="1:10" x14ac:dyDescent="0.25">
      <c r="A15" s="322" t="s">
        <v>104</v>
      </c>
      <c r="B15" s="323"/>
      <c r="C15" s="100">
        <v>1000</v>
      </c>
      <c r="D15" s="45">
        <f t="shared" si="0"/>
        <v>1000</v>
      </c>
      <c r="E15" s="23"/>
      <c r="F15" s="23"/>
      <c r="G15" s="23"/>
      <c r="H15" s="23"/>
      <c r="I15" s="46">
        <f t="shared" ref="I15" si="2">C15-D15-E15-F15-G15-H15</f>
        <v>0</v>
      </c>
    </row>
    <row r="16" spans="1:10" x14ac:dyDescent="0.25">
      <c r="A16" s="389" t="s">
        <v>46</v>
      </c>
      <c r="B16" s="389"/>
      <c r="C16" s="240">
        <v>0</v>
      </c>
      <c r="D16" s="101">
        <v>0</v>
      </c>
      <c r="E16" s="101">
        <v>0</v>
      </c>
      <c r="F16" s="104">
        <v>0</v>
      </c>
      <c r="G16" s="104">
        <v>0</v>
      </c>
      <c r="H16" s="104">
        <v>0</v>
      </c>
      <c r="I16" s="46">
        <f t="shared" si="1"/>
        <v>0</v>
      </c>
    </row>
    <row r="17" spans="1:14" x14ac:dyDescent="0.25">
      <c r="A17" s="389" t="s">
        <v>46</v>
      </c>
      <c r="B17" s="389"/>
      <c r="C17" s="240">
        <v>0</v>
      </c>
      <c r="D17" s="101">
        <v>0</v>
      </c>
      <c r="E17" s="101">
        <v>0</v>
      </c>
      <c r="F17" s="104">
        <v>0</v>
      </c>
      <c r="G17" s="104">
        <v>0</v>
      </c>
      <c r="H17" s="104">
        <v>0</v>
      </c>
      <c r="I17" s="46">
        <f t="shared" si="1"/>
        <v>0</v>
      </c>
    </row>
    <row r="18" spans="1:14" x14ac:dyDescent="0.25">
      <c r="A18" s="389" t="s">
        <v>46</v>
      </c>
      <c r="B18" s="389"/>
      <c r="C18" s="240">
        <v>0</v>
      </c>
      <c r="D18" s="101">
        <v>0</v>
      </c>
      <c r="E18" s="101">
        <v>0</v>
      </c>
      <c r="F18" s="104">
        <v>0</v>
      </c>
      <c r="G18" s="104">
        <v>0</v>
      </c>
      <c r="H18" s="104">
        <v>0</v>
      </c>
      <c r="I18" s="46">
        <f t="shared" si="1"/>
        <v>0</v>
      </c>
    </row>
    <row r="19" spans="1:14" x14ac:dyDescent="0.25">
      <c r="A19" s="389" t="s">
        <v>46</v>
      </c>
      <c r="B19" s="389"/>
      <c r="C19" s="240">
        <v>0</v>
      </c>
      <c r="D19" s="101">
        <v>0</v>
      </c>
      <c r="E19" s="101">
        <v>0</v>
      </c>
      <c r="F19" s="104">
        <v>0</v>
      </c>
      <c r="G19" s="104">
        <v>0</v>
      </c>
      <c r="H19" s="104">
        <v>0</v>
      </c>
      <c r="I19" s="46">
        <f t="shared" si="1"/>
        <v>0</v>
      </c>
    </row>
    <row r="20" spans="1:14" x14ac:dyDescent="0.25">
      <c r="A20" s="389" t="s">
        <v>46</v>
      </c>
      <c r="B20" s="389"/>
      <c r="C20" s="240">
        <v>0</v>
      </c>
      <c r="D20" s="101">
        <v>0</v>
      </c>
      <c r="E20" s="101">
        <v>0</v>
      </c>
      <c r="F20" s="104">
        <v>0</v>
      </c>
      <c r="G20" s="104">
        <v>0</v>
      </c>
      <c r="H20" s="104">
        <v>0</v>
      </c>
      <c r="I20" s="46">
        <f t="shared" si="1"/>
        <v>0</v>
      </c>
    </row>
    <row r="21" spans="1:14" ht="16.5" thickBot="1" x14ac:dyDescent="0.3">
      <c r="A21" s="389" t="s">
        <v>46</v>
      </c>
      <c r="B21" s="389"/>
      <c r="C21" s="241">
        <v>0</v>
      </c>
      <c r="D21" s="102">
        <v>0</v>
      </c>
      <c r="E21" s="102">
        <v>0</v>
      </c>
      <c r="F21" s="105">
        <v>0</v>
      </c>
      <c r="G21" s="105">
        <v>0</v>
      </c>
      <c r="H21" s="105">
        <v>0</v>
      </c>
      <c r="I21" s="48">
        <f t="shared" si="1"/>
        <v>0</v>
      </c>
    </row>
    <row r="22" spans="1:14" ht="16.149999999999999" customHeight="1" thickBot="1" x14ac:dyDescent="0.3">
      <c r="A22" s="317" t="s">
        <v>100</v>
      </c>
      <c r="B22" s="318"/>
      <c r="C22" s="108"/>
      <c r="D22" s="49"/>
      <c r="E22" s="49"/>
      <c r="F22" s="49"/>
      <c r="G22" s="49"/>
      <c r="H22" s="49"/>
      <c r="I22" s="49"/>
    </row>
    <row r="23" spans="1:14" ht="38.450000000000003" customHeight="1" x14ac:dyDescent="0.25">
      <c r="A23" s="302" t="s">
        <v>103</v>
      </c>
      <c r="B23" s="328"/>
      <c r="C23" s="242">
        <v>5000</v>
      </c>
      <c r="D23" s="45">
        <f>C23</f>
        <v>5000</v>
      </c>
      <c r="E23" s="23"/>
      <c r="F23" s="23"/>
      <c r="G23" s="23"/>
      <c r="H23" s="23"/>
      <c r="I23" s="46">
        <f>C23-D23-E23-F23-G23-H23</f>
        <v>0</v>
      </c>
    </row>
    <row r="24" spans="1:14" ht="19.899999999999999" customHeight="1" x14ac:dyDescent="0.25">
      <c r="A24" s="322" t="s">
        <v>105</v>
      </c>
      <c r="B24" s="323"/>
      <c r="C24" s="242">
        <v>800</v>
      </c>
      <c r="D24" s="45">
        <f>C24</f>
        <v>800</v>
      </c>
      <c r="E24" s="23"/>
      <c r="F24" s="23"/>
      <c r="G24" s="23"/>
      <c r="H24" s="23"/>
      <c r="I24" s="46">
        <f>C24-D24-E24-F24-G24-H24</f>
        <v>0</v>
      </c>
    </row>
    <row r="25" spans="1:14" x14ac:dyDescent="0.25">
      <c r="A25" s="389" t="s">
        <v>46</v>
      </c>
      <c r="B25" s="389"/>
      <c r="C25" s="240">
        <v>0</v>
      </c>
      <c r="D25" s="101">
        <v>0</v>
      </c>
      <c r="E25" s="101">
        <v>0</v>
      </c>
      <c r="F25" s="104">
        <v>0</v>
      </c>
      <c r="G25" s="104">
        <v>0</v>
      </c>
      <c r="H25" s="104">
        <v>0</v>
      </c>
      <c r="I25" s="46">
        <f t="shared" ref="I25:I27" si="3">C25-D25-E25-F25-G25-H25</f>
        <v>0</v>
      </c>
    </row>
    <row r="26" spans="1:14" x14ac:dyDescent="0.25">
      <c r="A26" s="389" t="s">
        <v>46</v>
      </c>
      <c r="B26" s="389"/>
      <c r="C26" s="240">
        <v>0</v>
      </c>
      <c r="D26" s="101">
        <v>0</v>
      </c>
      <c r="E26" s="101">
        <v>0</v>
      </c>
      <c r="F26" s="104">
        <v>0</v>
      </c>
      <c r="G26" s="104">
        <v>0</v>
      </c>
      <c r="H26" s="104">
        <v>0</v>
      </c>
      <c r="I26" s="46">
        <f t="shared" si="3"/>
        <v>0</v>
      </c>
      <c r="K26" s="309"/>
      <c r="L26" s="309"/>
      <c r="M26" s="301"/>
      <c r="N26" s="301"/>
    </row>
    <row r="27" spans="1:14" ht="16.5" thickBot="1" x14ac:dyDescent="0.3">
      <c r="A27" s="389" t="s">
        <v>46</v>
      </c>
      <c r="B27" s="389"/>
      <c r="C27" s="241">
        <v>0</v>
      </c>
      <c r="D27" s="102">
        <v>0</v>
      </c>
      <c r="E27" s="102">
        <v>0</v>
      </c>
      <c r="F27" s="105">
        <v>0</v>
      </c>
      <c r="G27" s="105">
        <v>0</v>
      </c>
      <c r="H27" s="105">
        <v>0</v>
      </c>
      <c r="I27" s="48">
        <f t="shared" si="3"/>
        <v>0</v>
      </c>
      <c r="K27" s="272"/>
      <c r="L27" s="272"/>
      <c r="M27" s="301"/>
      <c r="N27" s="301"/>
    </row>
    <row r="28" spans="1:14" ht="16.5" thickBot="1" x14ac:dyDescent="0.3">
      <c r="A28" s="243"/>
      <c r="B28" s="6" t="s">
        <v>3</v>
      </c>
      <c r="C28" s="26">
        <f t="shared" ref="C28:I28" si="4">SUM(C10:C21)+SUM(C23:C27)</f>
        <v>42900</v>
      </c>
      <c r="D28" s="21">
        <f t="shared" si="4"/>
        <v>42900</v>
      </c>
      <c r="E28" s="22">
        <f t="shared" si="4"/>
        <v>0</v>
      </c>
      <c r="F28" s="22">
        <f t="shared" si="4"/>
        <v>0</v>
      </c>
      <c r="G28" s="22">
        <f t="shared" si="4"/>
        <v>0</v>
      </c>
      <c r="H28" s="22">
        <f t="shared" si="4"/>
        <v>0</v>
      </c>
      <c r="I28" s="22">
        <f t="shared" si="4"/>
        <v>0</v>
      </c>
      <c r="K28" s="272"/>
      <c r="L28" s="272"/>
      <c r="M28" s="301"/>
      <c r="N28" s="301"/>
    </row>
    <row r="29" spans="1:14" ht="16.5" thickBot="1" x14ac:dyDescent="0.3">
      <c r="A29" s="244"/>
      <c r="B29" s="6" t="s">
        <v>11</v>
      </c>
      <c r="C29" s="115">
        <v>15500</v>
      </c>
      <c r="D29" s="104">
        <v>15500</v>
      </c>
      <c r="E29" s="104">
        <v>0</v>
      </c>
      <c r="F29" s="104">
        <v>0</v>
      </c>
      <c r="G29" s="104">
        <v>0</v>
      </c>
      <c r="H29" s="104">
        <v>0</v>
      </c>
      <c r="I29" s="119">
        <f>C29-D29-E29-F29-G29-H29</f>
        <v>0</v>
      </c>
      <c r="K29" s="272"/>
      <c r="L29" s="272"/>
      <c r="M29" s="301"/>
      <c r="N29" s="301"/>
    </row>
    <row r="30" spans="1:14" ht="16.5" thickBot="1" x14ac:dyDescent="0.3">
      <c r="A30" s="390"/>
      <c r="B30" s="6" t="s">
        <v>6</v>
      </c>
      <c r="C30" s="26">
        <f>C28-C29</f>
        <v>27400</v>
      </c>
      <c r="D30" s="27">
        <f>D28-D29</f>
        <v>27400</v>
      </c>
      <c r="E30" s="28">
        <f t="shared" ref="E30:I30" si="5">E28-E29</f>
        <v>0</v>
      </c>
      <c r="F30" s="28">
        <f t="shared" si="5"/>
        <v>0</v>
      </c>
      <c r="G30" s="28">
        <f t="shared" si="5"/>
        <v>0</v>
      </c>
      <c r="H30" s="28">
        <f t="shared" si="5"/>
        <v>0</v>
      </c>
      <c r="I30" s="28">
        <f t="shared" si="5"/>
        <v>0</v>
      </c>
      <c r="K30" s="273"/>
      <c r="L30" s="273"/>
      <c r="M30" s="301"/>
      <c r="N30" s="301"/>
    </row>
    <row r="31" spans="1:14" ht="16.5" thickBot="1" x14ac:dyDescent="0.3">
      <c r="A31" s="390"/>
      <c r="B31" s="6" t="s">
        <v>13</v>
      </c>
      <c r="C31" s="116">
        <v>1</v>
      </c>
      <c r="D31" s="67"/>
      <c r="E31" s="68"/>
      <c r="F31" s="68"/>
      <c r="G31" s="68"/>
      <c r="H31" s="68"/>
      <c r="I31" s="68"/>
      <c r="K31" s="273"/>
      <c r="L31" s="273"/>
      <c r="M31" s="301"/>
      <c r="N31" s="301"/>
    </row>
    <row r="32" spans="1:14" ht="16.5" thickBot="1" x14ac:dyDescent="0.3">
      <c r="A32" s="245"/>
      <c r="B32" s="6" t="s">
        <v>70</v>
      </c>
      <c r="C32" s="30">
        <f>IF(C30&gt;0,(C30/(B5*$C31))/365,0)</f>
        <v>6.2557077625570781</v>
      </c>
      <c r="D32" s="31">
        <f>ROUND(IF(D30&gt;0,(D30/($B$5*$C31))/365,0),2)</f>
        <v>6.26</v>
      </c>
      <c r="E32" s="32">
        <f>ROUND(IF(E30&gt;0,(E30/($B$5*$C31))/365,0),2)</f>
        <v>0</v>
      </c>
      <c r="F32" s="32">
        <f>ROUND(IF(F30&gt;0,(F30/($B$5*$C31))/365,0),2)</f>
        <v>0</v>
      </c>
      <c r="G32" s="32">
        <f>ROUND(IF(G30&gt;0,(G30/($B$5*$C31))/365,0),2)</f>
        <v>0</v>
      </c>
      <c r="H32" s="32">
        <f>ROUND(IF(H30&gt;0,(H30/($B$5*$C31))/365,0),2)</f>
        <v>0</v>
      </c>
      <c r="I32" s="32">
        <f>C32-D32-E32-F32-G32-H32</f>
        <v>-4.2922374429217314E-3</v>
      </c>
      <c r="K32" s="309"/>
      <c r="L32" s="309"/>
      <c r="M32" s="301"/>
      <c r="N32" s="301"/>
    </row>
    <row r="33" spans="1:14" ht="15" customHeight="1" thickBot="1" x14ac:dyDescent="0.3">
      <c r="A33" s="293"/>
      <c r="B33" s="293"/>
      <c r="C33" s="117"/>
      <c r="D33" s="117"/>
      <c r="E33" s="117"/>
      <c r="F33" s="117"/>
      <c r="G33" s="117"/>
      <c r="H33" s="117"/>
      <c r="I33" s="117"/>
      <c r="K33" s="273"/>
      <c r="L33" s="255"/>
      <c r="M33" s="274"/>
      <c r="N33" s="273"/>
    </row>
    <row r="34" spans="1:14" ht="17.25" thickTop="1" thickBot="1" x14ac:dyDescent="0.3">
      <c r="A34" s="16"/>
      <c r="B34" s="17" t="s">
        <v>69</v>
      </c>
      <c r="C34" s="18"/>
      <c r="D34" s="294" t="s">
        <v>20</v>
      </c>
      <c r="E34" s="295"/>
      <c r="F34" s="295"/>
      <c r="G34" s="295"/>
      <c r="H34" s="295"/>
      <c r="I34" s="296"/>
      <c r="K34" s="273"/>
      <c r="L34" s="255"/>
      <c r="M34" s="274"/>
      <c r="N34" s="273"/>
    </row>
    <row r="35" spans="1:14" ht="32.25" thickBot="1" x14ac:dyDescent="0.3">
      <c r="A35" s="14"/>
      <c r="B35" s="297" t="s">
        <v>19</v>
      </c>
      <c r="C35" s="298"/>
      <c r="D35" s="15" t="s">
        <v>72</v>
      </c>
      <c r="E35" s="15" t="s">
        <v>144</v>
      </c>
      <c r="F35" s="299" t="s">
        <v>145</v>
      </c>
      <c r="G35" s="281"/>
      <c r="H35" s="281"/>
      <c r="I35" s="282"/>
      <c r="K35" s="273"/>
      <c r="L35" s="255"/>
      <c r="M35" s="274"/>
      <c r="N35" s="273"/>
    </row>
    <row r="36" spans="1:14" x14ac:dyDescent="0.25">
      <c r="B36" s="6" t="s">
        <v>71</v>
      </c>
      <c r="C36" s="86">
        <f>C32</f>
        <v>6.2557077625570781</v>
      </c>
      <c r="D36" s="8">
        <f>ROUND(IF(C36&gt;D32,D32,C36),2)</f>
        <v>6.26</v>
      </c>
      <c r="E36" s="8">
        <f>ROUND(IF(C36=D36,0,IF(C36-D36&gt;E32,E32,C36-D36)),2)</f>
        <v>0</v>
      </c>
      <c r="F36" s="8">
        <f>ROUND(IF(C36=D36,0,IF(C36-D36-E36&gt;F32,F32,C36-D36-E36)),2)</f>
        <v>0</v>
      </c>
      <c r="G36" s="8">
        <f>ROUND(IF(C36=D36,0,IF(C36-D36-E36-F36&gt;G32,G32,C36-D36-E36-F36)),2)</f>
        <v>0</v>
      </c>
      <c r="H36" s="8">
        <f>ROUND(IF(C36=D36,0,IF(C36-D36-E36-F36-G36&gt;H32,H32,C36-D36-E36-F36-G36)),2)</f>
        <v>0</v>
      </c>
      <c r="I36" s="8">
        <f>C36-D36-E36-F36-G36-H36</f>
        <v>-4.2922374429217314E-3</v>
      </c>
      <c r="K36" s="273"/>
      <c r="L36" s="255"/>
      <c r="M36" s="274"/>
      <c r="N36" s="273"/>
    </row>
    <row r="37" spans="1:14" ht="21" x14ac:dyDescent="0.25">
      <c r="B37" s="6" t="s">
        <v>5</v>
      </c>
      <c r="C37" s="124"/>
      <c r="D37" s="7">
        <f t="shared" ref="D37:G37" si="6">IF(D36&gt;0,D36/$C36,0)</f>
        <v>1.0006861313868611</v>
      </c>
      <c r="E37" s="7">
        <f t="shared" si="6"/>
        <v>0</v>
      </c>
      <c r="F37" s="7">
        <f>IF(F36&gt;0,F36/$C36,0)</f>
        <v>0</v>
      </c>
      <c r="G37" s="7">
        <f t="shared" si="6"/>
        <v>0</v>
      </c>
      <c r="H37" s="7">
        <f>IF(H36&gt;0,H36/$C36,0)</f>
        <v>0</v>
      </c>
      <c r="I37" s="7">
        <f>1-SUM(D37:H37)</f>
        <v>-6.8613138686113295E-4</v>
      </c>
      <c r="K37" s="273"/>
      <c r="L37" s="255"/>
      <c r="M37" s="275"/>
      <c r="N37" s="273"/>
    </row>
    <row r="38" spans="1:14" x14ac:dyDescent="0.25">
      <c r="D38" s="12" t="s">
        <v>14</v>
      </c>
      <c r="E38" s="13"/>
      <c r="K38" s="273"/>
      <c r="L38" s="255"/>
      <c r="M38" s="275"/>
      <c r="N38" s="273"/>
    </row>
    <row r="39" spans="1:14" x14ac:dyDescent="0.25">
      <c r="D39" s="118"/>
      <c r="E39" s="118"/>
      <c r="F39" s="118"/>
      <c r="G39" s="118"/>
      <c r="H39" s="118"/>
      <c r="I39" s="118"/>
    </row>
    <row r="40" spans="1:14" x14ac:dyDescent="0.25">
      <c r="D40" s="118"/>
      <c r="E40" s="118"/>
      <c r="F40" s="118"/>
      <c r="G40" s="118"/>
      <c r="H40" s="118"/>
      <c r="I40" s="118"/>
    </row>
    <row r="41" spans="1:14" ht="17.45" customHeight="1" x14ac:dyDescent="0.25">
      <c r="A41" s="10" t="s">
        <v>12</v>
      </c>
    </row>
    <row r="42" spans="1:14" ht="16.149999999999999" customHeight="1" x14ac:dyDescent="0.25">
      <c r="A42" s="11" t="s">
        <v>18</v>
      </c>
    </row>
    <row r="43" spans="1:14" ht="17.45" customHeight="1" x14ac:dyDescent="0.25">
      <c r="A43" s="3" t="s">
        <v>78</v>
      </c>
    </row>
    <row r="44" spans="1:14" x14ac:dyDescent="0.25">
      <c r="A44" s="391"/>
      <c r="B44" s="392"/>
      <c r="C44" s="392"/>
      <c r="D44" s="392"/>
      <c r="E44" s="392"/>
      <c r="F44" s="392"/>
      <c r="G44" s="392"/>
      <c r="H44" s="392"/>
      <c r="I44" s="393"/>
    </row>
    <row r="45" spans="1:14" x14ac:dyDescent="0.25">
      <c r="A45" s="394"/>
      <c r="B45" s="395"/>
      <c r="C45" s="395"/>
      <c r="D45" s="395"/>
      <c r="E45" s="395"/>
      <c r="F45" s="395"/>
      <c r="G45" s="395"/>
      <c r="H45" s="395"/>
      <c r="I45" s="396"/>
    </row>
    <row r="46" spans="1:14" x14ac:dyDescent="0.25">
      <c r="A46" s="394"/>
      <c r="B46" s="395"/>
      <c r="C46" s="395"/>
      <c r="D46" s="395"/>
      <c r="E46" s="395"/>
      <c r="F46" s="395"/>
      <c r="G46" s="395"/>
      <c r="H46" s="395"/>
      <c r="I46" s="396"/>
    </row>
    <row r="47" spans="1:14" x14ac:dyDescent="0.25">
      <c r="A47" s="397"/>
      <c r="B47" s="398"/>
      <c r="C47" s="398"/>
      <c r="D47" s="398"/>
      <c r="E47" s="398"/>
      <c r="F47" s="398"/>
      <c r="G47" s="398"/>
      <c r="H47" s="398"/>
      <c r="I47" s="399"/>
    </row>
  </sheetData>
  <sheetProtection algorithmName="SHA-512" hashValue="fsnextZoClTd/XYmVaa3PtnXCZuxB2IITRBrFF5UL/w8S3UWW5DVMVM5yNPeFs0+Ohfjh2KekpWJ6T7PihwvRw==" saltValue="dGl9C72PIvtLJ+2pRgz3jQ==" spinCount="100000" sheet="1" objects="1" scenarios="1"/>
  <mergeCells count="40">
    <mergeCell ref="B35:C35"/>
    <mergeCell ref="F35:I35"/>
    <mergeCell ref="A44:I47"/>
    <mergeCell ref="A27:B27"/>
    <mergeCell ref="K26:L26"/>
    <mergeCell ref="M26:N32"/>
    <mergeCell ref="A30:A31"/>
    <mergeCell ref="A33:B33"/>
    <mergeCell ref="D34:I34"/>
    <mergeCell ref="K32:L32"/>
    <mergeCell ref="A26:B26"/>
    <mergeCell ref="A21:B21"/>
    <mergeCell ref="A22:B22"/>
    <mergeCell ref="A23:B23"/>
    <mergeCell ref="A24:B24"/>
    <mergeCell ref="A25:B25"/>
    <mergeCell ref="A20:B20"/>
    <mergeCell ref="A9:B9"/>
    <mergeCell ref="A10:B10"/>
    <mergeCell ref="A11:B11"/>
    <mergeCell ref="A12:B12"/>
    <mergeCell ref="A13:B13"/>
    <mergeCell ref="A14:B14"/>
    <mergeCell ref="A15:B15"/>
    <mergeCell ref="A16:B16"/>
    <mergeCell ref="A17:B17"/>
    <mergeCell ref="A18:B18"/>
    <mergeCell ref="A19:B19"/>
    <mergeCell ref="D4:E4"/>
    <mergeCell ref="G4:H4"/>
    <mergeCell ref="A5:A6"/>
    <mergeCell ref="D5:E5"/>
    <mergeCell ref="G5:H5"/>
    <mergeCell ref="G6:H6"/>
    <mergeCell ref="G3:H3"/>
    <mergeCell ref="A1:B1"/>
    <mergeCell ref="C1:E1"/>
    <mergeCell ref="F1:H1"/>
    <mergeCell ref="A2:B2"/>
    <mergeCell ref="G2:H2"/>
  </mergeCells>
  <dataValidations count="5">
    <dataValidation type="whole" allowBlank="1" showInputMessage="1" showErrorMessage="1" sqref="B5:B7" xr:uid="{1899BB95-8D8B-422A-8667-1A790793548C}">
      <formula1>1</formula1>
      <formula2>800</formula2>
    </dataValidation>
    <dataValidation type="decimal" operator="equal" allowBlank="1" showInputMessage="1" showErrorMessage="1" sqref="C32" xr:uid="{35C3B520-FE97-4743-9973-3FB2BA6C7FE5}">
      <formula1>0</formula1>
    </dataValidation>
    <dataValidation showInputMessage="1" showErrorMessage="1" promptTitle="Federal ICR Percentage" prompt="What is your agency's approved Federal indirect cost rate?" sqref="A32" xr:uid="{4EDCA68C-70CD-40D1-B823-8824975D424B}"/>
    <dataValidation type="whole" allowBlank="1" showInputMessage="1" showErrorMessage="1" sqref="G5:H5" xr:uid="{172C91AF-B80F-49FF-A763-2A203671CD0D}">
      <formula1>1</formula1>
      <formula2>1000000000</formula2>
    </dataValidation>
    <dataValidation operator="greaterThanOrEqual" allowBlank="1" showInputMessage="1" showErrorMessage="1" sqref="G6:H6" xr:uid="{D317F117-2CB0-41C6-9F07-E0FD7F5E1C63}"/>
  </dataValidations>
  <hyperlinks>
    <hyperlink ref="G4" r:id="rId1" xr:uid="{DA0B0B84-BF3B-4F34-B47E-AD087D6B537C}"/>
  </hyperlinks>
  <printOptions horizontalCentered="1"/>
  <pageMargins left="0.1" right="0.1" top="0.3" bottom="0.3" header="0.3" footer="0.05"/>
  <pageSetup scale="54" orientation="landscape" r:id="rId2"/>
  <headerFooter>
    <oddFooter>&amp;LFY 20/21 Revised 1/20/2021</oddFooter>
  </headerFooter>
  <drawing r:id="rId3"/>
  <extLst>
    <ext xmlns:x14="http://schemas.microsoft.com/office/spreadsheetml/2009/9/main" uri="{CCE6A557-97BC-4b89-ADB6-D9C93CAAB3DF}">
      <x14:dataValidations xmlns:xm="http://schemas.microsoft.com/office/excel/2006/main" count="1">
        <x14:dataValidation type="list" showInputMessage="1" showErrorMessage="1" xr:uid="{36F6DB1F-06B6-4A5C-82E9-F8BBE6E515A7}">
          <x14:formula1>
            <xm:f>'Data Sheet'!$T$9:$T$11</xm:f>
          </x14:formula1>
          <xm:sqref>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28"/>
  <sheetViews>
    <sheetView workbookViewId="0">
      <selection activeCell="O15" sqref="O15"/>
    </sheetView>
  </sheetViews>
  <sheetFormatPr defaultRowHeight="15.75" x14ac:dyDescent="0.25"/>
  <sheetData>
    <row r="3" spans="17:20" x14ac:dyDescent="0.25">
      <c r="S3" s="400"/>
      <c r="T3" s="401"/>
    </row>
    <row r="9" spans="17:20" x14ac:dyDescent="0.25">
      <c r="T9" t="s">
        <v>82</v>
      </c>
    </row>
    <row r="10" spans="17:20" x14ac:dyDescent="0.25">
      <c r="Q10" t="s">
        <v>36</v>
      </c>
      <c r="T10" t="s">
        <v>90</v>
      </c>
    </row>
    <row r="11" spans="17:20" x14ac:dyDescent="0.25">
      <c r="Q11" t="s">
        <v>33</v>
      </c>
      <c r="T11" t="s">
        <v>91</v>
      </c>
    </row>
    <row r="17" spans="17:17" x14ac:dyDescent="0.25">
      <c r="Q17" t="s">
        <v>21</v>
      </c>
    </row>
    <row r="18" spans="17:17" x14ac:dyDescent="0.25">
      <c r="Q18" t="s">
        <v>22</v>
      </c>
    </row>
    <row r="19" spans="17:17" x14ac:dyDescent="0.25">
      <c r="Q19" t="s">
        <v>23</v>
      </c>
    </row>
    <row r="20" spans="17:17" x14ac:dyDescent="0.25">
      <c r="Q20" t="s">
        <v>24</v>
      </c>
    </row>
    <row r="21" spans="17:17" x14ac:dyDescent="0.25">
      <c r="Q21" t="s">
        <v>25</v>
      </c>
    </row>
    <row r="22" spans="17:17" x14ac:dyDescent="0.25">
      <c r="Q22" t="s">
        <v>26</v>
      </c>
    </row>
    <row r="23" spans="17:17" x14ac:dyDescent="0.25">
      <c r="Q23" t="s">
        <v>27</v>
      </c>
    </row>
    <row r="24" spans="17:17" x14ac:dyDescent="0.25">
      <c r="Q24" t="s">
        <v>28</v>
      </c>
    </row>
    <row r="25" spans="17:17" x14ac:dyDescent="0.25">
      <c r="Q25" t="s">
        <v>29</v>
      </c>
    </row>
    <row r="26" spans="17:17" x14ac:dyDescent="0.25">
      <c r="Q26" t="s">
        <v>30</v>
      </c>
    </row>
    <row r="27" spans="17:17" x14ac:dyDescent="0.25">
      <c r="Q27" t="s">
        <v>31</v>
      </c>
    </row>
    <row r="28" spans="17:17" x14ac:dyDescent="0.25">
      <c r="Q28" t="s">
        <v>32</v>
      </c>
    </row>
  </sheetData>
  <sheetProtection algorithmName="SHA-512" hashValue="bIjT8qyMcfgevNClXg7hHZe5azRWFGY/ZxlIvOf44QPSCT+xPTnaYZDRIWRsHlLQ8zSqAPbJirKhRDGyB0OK5Q==" saltValue="S3OvB13cGFi7+2zi4A4sk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CCA Maternity-Dependent Only</vt:lpstr>
      <vt:lpstr>CCA Maternity - Infant-Toddler</vt:lpstr>
      <vt:lpstr>CCA Maternity-Child Over Age 3 </vt:lpstr>
      <vt:lpstr>CCA (Completed Example)</vt:lpstr>
      <vt:lpstr>Infant-Todd (Completed Example)</vt:lpstr>
      <vt:lpstr>Data Sheet</vt:lpstr>
      <vt:lpstr>'CCA (Completed Example)'!Print_Area</vt:lpstr>
      <vt:lpstr>'CCA Maternity - Infant-Toddler'!Print_Area</vt:lpstr>
      <vt:lpstr>'CCA Maternity-Child Over Age 3 '!Print_Area</vt:lpstr>
      <vt:lpstr>'CCA Maternity-Dependent Only'!Print_Area</vt:lpstr>
      <vt:lpstr>'Infant-Todd (Completed Example)'!Print_Area</vt:lpstr>
      <vt:lpstr>'CCA (Completed Example)'!Print_Titles</vt:lpstr>
      <vt:lpstr>'CCA Maternity - Infant-Toddler'!Print_Titles</vt:lpstr>
      <vt:lpstr>'CCA Maternity-Child Over Age 3 '!Print_Titles</vt:lpstr>
      <vt:lpstr>'CCA Maternity-Dependent Only'!Print_Titles</vt:lpstr>
      <vt:lpstr>'Infant-Todd (Completed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Jaacks</dc:creator>
  <cp:lastModifiedBy>Kirkland, Marci</cp:lastModifiedBy>
  <cp:lastPrinted>2022-02-23T17:12:01Z</cp:lastPrinted>
  <dcterms:created xsi:type="dcterms:W3CDTF">2019-08-10T20:58:33Z</dcterms:created>
  <dcterms:modified xsi:type="dcterms:W3CDTF">2024-07-25T20:52:31Z</dcterms:modified>
</cp:coreProperties>
</file>