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9F4654D7-AEC7-4539-A72A-777D33C10C6E}" xr6:coauthVersionLast="47" xr6:coauthVersionMax="47" xr10:uidLastSave="{00000000-0000-0000-0000-000000000000}"/>
  <bookViews>
    <workbookView xWindow="22932" yWindow="-108" windowWidth="30936" windowHeight="16776" firstSheet="1" activeTab="1" xr2:uid="{00000000-000D-0000-FFFF-FFFF00000000}"/>
  </bookViews>
  <sheets>
    <sheet name="FFY 2020-21 Projections" sheetId="23" state="hidden" r:id="rId1"/>
    <sheet name="Top Origins by Age" sheetId="26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6" l="1"/>
  <c r="D21" i="26"/>
  <c r="C21" i="26"/>
  <c r="B21" i="26"/>
  <c r="F14" i="26" l="1"/>
  <c r="D15" i="26" s="1"/>
  <c r="F8" i="26"/>
  <c r="F16" i="26"/>
  <c r="E15" i="26" l="1"/>
  <c r="F15" i="26"/>
  <c r="B15" i="26"/>
  <c r="C15" i="26"/>
  <c r="F9" i="26"/>
  <c r="B9" i="26"/>
  <c r="C9" i="26"/>
  <c r="D9" i="26"/>
  <c r="E9" i="26"/>
  <c r="F18" i="26"/>
  <c r="C17" i="26"/>
  <c r="F12" i="26"/>
  <c r="B13" i="26" s="1"/>
  <c r="F10" i="26"/>
  <c r="F21" i="26" l="1"/>
  <c r="G14" i="26" s="1"/>
  <c r="E11" i="26"/>
  <c r="F19" i="26"/>
  <c r="C13" i="26"/>
  <c r="E13" i="26"/>
  <c r="D13" i="26"/>
  <c r="F13" i="26"/>
  <c r="D11" i="26"/>
  <c r="D19" i="26"/>
  <c r="B11" i="26"/>
  <c r="B19" i="26"/>
  <c r="C11" i="26"/>
  <c r="C19" i="26"/>
  <c r="B17" i="26"/>
  <c r="F11" i="26"/>
  <c r="D17" i="26"/>
  <c r="E19" i="26"/>
  <c r="E17" i="26"/>
  <c r="F17" i="26"/>
  <c r="G8" i="26" l="1"/>
  <c r="G16" i="26"/>
  <c r="G18" i="26"/>
  <c r="F23" i="26"/>
  <c r="G12" i="26"/>
  <c r="D23" i="26"/>
  <c r="B23" i="26"/>
  <c r="E23" i="26"/>
  <c r="C23" i="26"/>
  <c r="G10" i="26"/>
  <c r="G21" i="26" l="1"/>
  <c r="J32" i="23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7" i="9"/>
  <c r="H17" i="9"/>
  <c r="H8" i="9"/>
  <c r="H15" i="9"/>
  <c r="H9" i="9"/>
  <c r="H19" i="9"/>
  <c r="H20" i="9"/>
  <c r="H14" i="9"/>
  <c r="H11" i="9"/>
  <c r="H16" i="9"/>
  <c r="H18" i="9"/>
  <c r="H12" i="9"/>
  <c r="H13" i="9"/>
  <c r="H23" i="9"/>
  <c r="G23" i="9"/>
  <c r="H10" i="9"/>
</calcChain>
</file>

<file path=xl/sharedStrings.xml><?xml version="1.0" encoding="utf-8"?>
<sst xmlns="http://schemas.openxmlformats.org/spreadsheetml/2006/main" count="198" uniqueCount="81">
  <si>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</si>
  <si>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</si>
  <si>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</si>
  <si>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</si>
  <si>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</si>
  <si>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</si>
  <si>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</si>
  <si>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</si>
  <si>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</si>
  <si>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</si>
  <si>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</si>
  <si>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</si>
  <si>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</si>
  <si>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</si>
  <si>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</si>
  <si>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</si>
  <si>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</si>
  <si>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</si>
  <si>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</si>
  <si>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</si>
  <si>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</si>
  <si>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</si>
  <si>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</si>
  <si>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</si>
  <si>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</si>
  <si>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</si>
  <si>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</si>
  <si>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</si>
  <si>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</si>
  <si>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</si>
  <si>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</si>
  <si>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</si>
  <si>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</si>
  <si>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</si>
  <si>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</si>
  <si>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</si>
  <si>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</si>
  <si>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</si>
  <si>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</si>
  <si>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</si>
  <si>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</si>
  <si>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</si>
  <si>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</si>
  <si>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</si>
  <si>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</si>
  <si>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</si>
  <si>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</si>
  <si>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</si>
  <si>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</si>
  <si>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</si>
  <si>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</si>
  <si>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</si>
  <si>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</si>
  <si>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</si>
  <si>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</si>
  <si>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</si>
  <si>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</si>
  <si>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</si>
  <si>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</si>
  <si>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</si>
  <si>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</si>
  <si>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</si>
  <si>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</si>
  <si>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</si>
  <si>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</si>
  <si>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</si>
  <si>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</si>
  <si>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</si>
  <si>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</si>
  <si>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</si>
  <si>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</si>
  <si>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</si>
  <si>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</si>
  <si>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Top Origins by Age</t>
  </si>
  <si>
    <t>ORIGIN</t>
  </si>
  <si>
    <t>0-5</t>
  </si>
  <si>
    <t>&gt;5-18</t>
  </si>
  <si>
    <t>&gt;18-60</t>
  </si>
  <si>
    <t>&gt;60</t>
  </si>
  <si>
    <t>October 1, 2023 - September 30, 2024</t>
  </si>
  <si>
    <t>Federal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</si>
</sst>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17" fontId="14" fillId="0" borderId="7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8" fillId="0" borderId="7" xfId="4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5" xfId="0" applyFont="1" applyBorder="1"/>
    <xf numFmtId="9" fontId="6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22" fillId="0" borderId="2" xfId="7" applyFont="1" applyBorder="1"/>
    <xf numFmtId="49" fontId="23" fillId="0" borderId="4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3" fillId="0" borderId="0" xfId="7" applyFont="1"/>
    <xf numFmtId="49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7" applyFont="1" applyAlignment="1">
      <alignment wrapText="1"/>
    </xf>
    <xf numFmtId="3" fontId="11" fillId="0" borderId="0" xfId="0" applyNumberFormat="1" applyFont="1" applyAlignment="1">
      <alignment horizontal="center"/>
    </xf>
    <xf numFmtId="3" fontId="13" fillId="0" borderId="0" xfId="7" applyNumberFormat="1" applyFont="1" applyAlignment="1">
      <alignment horizontal="center" wrapText="1"/>
    </xf>
    <xf numFmtId="10" fontId="11" fillId="0" borderId="0" xfId="0" applyNumberFormat="1" applyFont="1" applyAlignment="1">
      <alignment horizontal="center"/>
    </xf>
    <xf numFmtId="3" fontId="13" fillId="2" borderId="0" xfId="6" applyNumberFormat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3" fillId="2" borderId="0" xfId="7" applyNumberFormat="1" applyFont="1" applyFill="1" applyAlignment="1">
      <alignment horizontal="center" wrapText="1"/>
    </xf>
    <xf numFmtId="0" fontId="13" fillId="2" borderId="0" xfId="7" applyFont="1" applyFill="1" applyAlignment="1">
      <alignment wrapText="1"/>
    </xf>
    <xf numFmtId="0" fontId="13" fillId="0" borderId="7" xfId="7" applyFont="1" applyBorder="1" applyAlignment="1">
      <alignment wrapText="1"/>
    </xf>
    <xf numFmtId="0" fontId="11" fillId="2" borderId="2" xfId="0" applyFont="1" applyFill="1" applyBorder="1"/>
    <xf numFmtId="3" fontId="11" fillId="2" borderId="2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8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Sheet6" xfId="7" xr:uid="{52D2FB8D-68E5-4C85-9103-4A86C4DDC120}"/>
    <cellStyle name="Normal_TOP ORIGIN BY COUNTY" xfId="6" xr:uid="{785D3430-8DA0-4C84-AD95-B697A34B99AA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2578125" defaultRowHeight="15.75" x14ac:dyDescent="0.25"/>
  <cols>
    <col min="1" max="1" width="5.5703125" style="9" customWidth="1"/>
    <col min="2" max="2" width="9.7109375" style="73" customWidth="1"/>
    <col min="3" max="4" width="9.7109375" style="72" customWidth="1"/>
    <col min="5" max="5" width="5.28515625" style="73" bestFit="1" customWidth="1"/>
    <col min="6" max="6" width="11.85546875" style="74" customWidth="1"/>
    <col min="7" max="7" width="7.5703125" style="74" customWidth="1"/>
    <col min="8" max="8" width="7" style="9" customWidth="1"/>
    <col min="9" max="9" width="12.85546875" style="9" customWidth="1"/>
    <col min="10" max="10" width="15.5703125" style="75" customWidth="1"/>
    <col min="11" max="11" width="11" style="76" bestFit="1" customWidth="1"/>
    <col min="12" max="12" width="6.28515625" style="74" customWidth="1"/>
    <col min="13" max="13" width="14.42578125" style="74" customWidth="1"/>
    <col min="14" max="14" width="13.140625" style="75" customWidth="1"/>
    <col min="15" max="15" width="11.5703125" style="74" customWidth="1"/>
    <col min="16" max="16" width="10.85546875" style="74" customWidth="1"/>
    <col min="17" max="17" width="12.7109375" style="74" customWidth="1"/>
    <col min="18" max="18" width="9.42578125" style="74" customWidth="1"/>
    <col min="19" max="19" width="14.140625" style="74" customWidth="1"/>
    <col min="20" max="20" width="14.42578125" style="9" customWidth="1"/>
    <col min="21" max="16384" width="50.42578125" style="9"/>
  </cols>
  <sheetData>
    <row r="1" spans="1:15" x14ac:dyDescent="0.25">
      <c r="B1" s="71" t="s">
        <v>64</v>
      </c>
      <c r="C1" s="9"/>
      <c r="D1" s="9"/>
    </row>
    <row r="2" spans="1:15" x14ac:dyDescent="0.25">
      <c r="B2" s="73" t="s">
        <v>61</v>
      </c>
      <c r="C2" s="74">
        <v>2019</v>
      </c>
      <c r="D2" s="2">
        <v>1660</v>
      </c>
    </row>
    <row r="3" spans="1:15" x14ac:dyDescent="0.25">
      <c r="B3" s="73" t="s">
        <v>62</v>
      </c>
      <c r="C3" s="74">
        <v>2019</v>
      </c>
      <c r="D3" s="2">
        <v>1172</v>
      </c>
      <c r="E3" s="2"/>
    </row>
    <row r="4" spans="1:15" ht="20.45" customHeight="1" thickBot="1" x14ac:dyDescent="0.3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26" t="s">
        <v>65</v>
      </c>
      <c r="M4" s="126"/>
      <c r="N4" s="126"/>
      <c r="O4" s="9"/>
    </row>
    <row r="5" spans="1:15" ht="22.5" customHeight="1" x14ac:dyDescent="0.2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2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2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2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2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2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2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3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3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3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3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3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3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9.9499999999999993" customHeight="1" x14ac:dyDescent="0.25">
      <c r="D18" s="70"/>
    </row>
    <row r="19" spans="2:20" ht="22.5" customHeight="1" x14ac:dyDescent="0.3">
      <c r="D19" s="70"/>
      <c r="H19" s="126" t="s">
        <v>66</v>
      </c>
      <c r="I19" s="126"/>
      <c r="J19" s="126"/>
      <c r="K19" s="85" t="s">
        <v>70</v>
      </c>
      <c r="M19" s="126" t="s">
        <v>66</v>
      </c>
      <c r="N19" s="126"/>
      <c r="O19" s="126"/>
      <c r="P19" s="85" t="s">
        <v>70</v>
      </c>
      <c r="Q19" s="126" t="s">
        <v>66</v>
      </c>
      <c r="R19" s="126"/>
      <c r="S19" s="126"/>
      <c r="T19" s="85" t="s">
        <v>70</v>
      </c>
    </row>
    <row r="20" spans="2:20" ht="19.5" customHeight="1" x14ac:dyDescent="0.3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3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3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2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2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2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2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2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2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2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2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2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3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45" customHeight="1" x14ac:dyDescent="0.25">
      <c r="J33" s="5"/>
      <c r="N33" s="74"/>
    </row>
    <row r="34" spans="2:19" ht="18.95" customHeight="1" x14ac:dyDescent="0.25"/>
    <row r="35" spans="2:19" ht="18.95" customHeight="1" x14ac:dyDescent="0.25"/>
    <row r="36" spans="2:19" s="8" customFormat="1" ht="19.5" customHeight="1" x14ac:dyDescent="0.2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35" customHeight="1" x14ac:dyDescent="0.25"/>
    <row r="40" spans="2:19" ht="28.5" customHeight="1" x14ac:dyDescent="0.25"/>
    <row r="41" spans="2:19" ht="22.35" customHeight="1" x14ac:dyDescent="0.25"/>
    <row r="42" spans="2:19" ht="19.5" customHeight="1" x14ac:dyDescent="0.2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EF8-F14B-46D3-ADA5-4056B69D9A30}">
  <dimension ref="A1:O24"/>
  <sheetViews>
    <sheetView showGridLines="0" tabSelected="1" zoomScale="120" zoomScaleNormal="120" workbookViewId="0">
      <selection activeCell="B18" activeCellId="5" sqref="B8:E8 B10:E10 B12:E12 B14:E14 B16:E16 B18:E18"/>
    </sheetView>
  </sheetViews>
  <sheetFormatPr defaultColWidth="26.140625" defaultRowHeight="15" x14ac:dyDescent="0.25"/>
  <cols>
    <col min="1" max="1" width="11.7109375" bestFit="1" customWidth="1"/>
    <col min="2" max="6" width="10.5703125" customWidth="1"/>
    <col min="7" max="7" width="7.140625" bestFit="1" customWidth="1"/>
    <col min="8" max="8" width="7.5703125" customWidth="1"/>
    <col min="9" max="9" width="14" bestFit="1" customWidth="1"/>
    <col min="10" max="10" width="12.85546875" style="1" bestFit="1" customWidth="1"/>
    <col min="11" max="11" width="6.42578125" bestFit="1" customWidth="1"/>
    <col min="12" max="12" width="12.140625" style="1" customWidth="1"/>
    <col min="13" max="13" width="12.28515625" style="1" customWidth="1"/>
    <col min="14" max="14" width="14.85546875" style="1" customWidth="1"/>
    <col min="15" max="15" width="13.5703125" style="1" customWidth="1"/>
  </cols>
  <sheetData>
    <row r="1" spans="1:10" ht="18.75" x14ac:dyDescent="0.3">
      <c r="A1" s="127" t="s">
        <v>46</v>
      </c>
      <c r="B1" s="127"/>
      <c r="C1" s="127"/>
      <c r="D1" s="127"/>
      <c r="E1" s="127"/>
      <c r="F1" s="127"/>
      <c r="G1" s="127"/>
    </row>
    <row r="2" spans="1:10" ht="18.75" x14ac:dyDescent="0.3">
      <c r="A2" s="127" t="s">
        <v>73</v>
      </c>
      <c r="B2" s="127"/>
      <c r="C2" s="127"/>
      <c r="D2" s="127"/>
      <c r="E2" s="127"/>
      <c r="F2" s="127"/>
      <c r="G2" s="127"/>
    </row>
    <row r="3" spans="1:10" ht="18.75" x14ac:dyDescent="0.3">
      <c r="A3" s="127" t="s">
        <v>80</v>
      </c>
      <c r="B3" s="127"/>
      <c r="C3" s="127"/>
      <c r="D3" s="127"/>
      <c r="E3" s="127"/>
      <c r="F3" s="127"/>
      <c r="G3" s="127"/>
      <c r="J3" s="125"/>
    </row>
    <row r="4" spans="1:10" ht="18.75" x14ac:dyDescent="0.3">
      <c r="A4" s="127" t="s">
        <v>79</v>
      </c>
      <c r="B4" s="127"/>
      <c r="C4" s="127"/>
      <c r="D4" s="127"/>
      <c r="E4" s="127"/>
      <c r="F4" s="127"/>
      <c r="G4" s="127"/>
    </row>
    <row r="5" spans="1:10" ht="9.75" customHeight="1" x14ac:dyDescent="0.25">
      <c r="A5" s="100"/>
      <c r="B5" s="1"/>
      <c r="C5" s="1"/>
      <c r="D5" s="1"/>
      <c r="E5" s="1"/>
      <c r="F5" s="1"/>
      <c r="G5" s="1"/>
      <c r="J5" s="125"/>
    </row>
    <row r="6" spans="1:10" ht="21.95" customHeight="1" thickBot="1" x14ac:dyDescent="0.3">
      <c r="A6" s="101" t="s">
        <v>74</v>
      </c>
      <c r="B6" s="102" t="s">
        <v>75</v>
      </c>
      <c r="C6" s="103" t="s">
        <v>76</v>
      </c>
      <c r="D6" s="103" t="s">
        <v>77</v>
      </c>
      <c r="E6" s="104" t="s">
        <v>78</v>
      </c>
      <c r="F6" s="105" t="s">
        <v>0</v>
      </c>
      <c r="G6" s="105" t="s">
        <v>13</v>
      </c>
    </row>
    <row r="7" spans="1:10" ht="7.5" customHeight="1" x14ac:dyDescent="0.35">
      <c r="A7" s="106"/>
      <c r="B7" s="107"/>
      <c r="C7" s="107"/>
      <c r="D7" s="107"/>
      <c r="E7" s="107"/>
      <c r="F7" s="108"/>
      <c r="G7" s="108"/>
    </row>
    <row r="8" spans="1:10" ht="15" customHeight="1" x14ac:dyDescent="0.25">
      <c r="A8" s="113" t="s">
        <v>37</v>
      </c>
      <c r="B8" s="114">
        <v>131</v>
      </c>
      <c r="C8" s="115">
        <v>344</v>
      </c>
      <c r="D8" s="115">
        <v>446</v>
      </c>
      <c r="E8" s="114">
        <v>13</v>
      </c>
      <c r="F8" s="114">
        <f t="shared" ref="F8" si="0">SUM(B8:E8)</f>
        <v>934</v>
      </c>
      <c r="G8" s="121">
        <f>(F8/F$21)</f>
        <v>4.9613819626674596E-3</v>
      </c>
    </row>
    <row r="9" spans="1:10" ht="15" customHeight="1" x14ac:dyDescent="0.35">
      <c r="A9" s="106" t="s">
        <v>13</v>
      </c>
      <c r="B9" s="122">
        <f>(B8/$F$8)</f>
        <v>0.14025695931477516</v>
      </c>
      <c r="C9" s="122">
        <f t="shared" ref="C9:F9" si="1">(C8/$F$8)</f>
        <v>0.3683083511777302</v>
      </c>
      <c r="D9" s="122">
        <f t="shared" si="1"/>
        <v>0.47751605995717344</v>
      </c>
      <c r="E9" s="122">
        <f t="shared" si="1"/>
        <v>1.3918629550321198E-2</v>
      </c>
      <c r="F9" s="122">
        <f t="shared" si="1"/>
        <v>1</v>
      </c>
      <c r="G9" s="108"/>
    </row>
    <row r="10" spans="1:10" ht="15" customHeight="1" x14ac:dyDescent="0.25">
      <c r="A10" s="113" t="s">
        <v>39</v>
      </c>
      <c r="B10" s="114">
        <v>4274</v>
      </c>
      <c r="C10" s="115">
        <v>13433</v>
      </c>
      <c r="D10" s="115">
        <v>85518</v>
      </c>
      <c r="E10" s="114">
        <v>7007</v>
      </c>
      <c r="F10" s="114">
        <f t="shared" ref="F10" si="2">SUM(B10:E10)</f>
        <v>110232</v>
      </c>
      <c r="G10" s="121">
        <f>(F10/F$21)</f>
        <v>0.58554931103721564</v>
      </c>
    </row>
    <row r="11" spans="1:10" ht="15" customHeight="1" x14ac:dyDescent="0.25">
      <c r="A11" s="109" t="s">
        <v>13</v>
      </c>
      <c r="B11" s="122">
        <f>(B10/$F$10)</f>
        <v>3.8772770157486029E-2</v>
      </c>
      <c r="C11" s="122">
        <f>(C10/$F$10)</f>
        <v>0.12186116554176646</v>
      </c>
      <c r="D11" s="122">
        <f>(D10/$F$10)</f>
        <v>0.77580013063357278</v>
      </c>
      <c r="E11" s="122">
        <f>(E10/$F$10)</f>
        <v>6.3565933667174682E-2</v>
      </c>
      <c r="F11" s="122">
        <f>(F10/$F$10)</f>
        <v>1</v>
      </c>
      <c r="G11" s="122"/>
    </row>
    <row r="12" spans="1:10" ht="15" customHeight="1" x14ac:dyDescent="0.25">
      <c r="A12" s="116" t="s">
        <v>40</v>
      </c>
      <c r="B12" s="114">
        <v>1958</v>
      </c>
      <c r="C12" s="114">
        <v>5559</v>
      </c>
      <c r="D12" s="114">
        <v>61019</v>
      </c>
      <c r="E12" s="114">
        <v>1755</v>
      </c>
      <c r="F12" s="114">
        <f>SUM(B12:E12)</f>
        <v>70291</v>
      </c>
      <c r="G12" s="121">
        <f>(F12/F$21)</f>
        <v>0.37338383248164714</v>
      </c>
    </row>
    <row r="13" spans="1:10" ht="15" customHeight="1" x14ac:dyDescent="0.25">
      <c r="A13" s="109" t="s">
        <v>13</v>
      </c>
      <c r="B13" s="122">
        <f>(B12/$F12)</f>
        <v>2.7855628743366861E-2</v>
      </c>
      <c r="C13" s="122">
        <f>(C12/$F12)</f>
        <v>7.9085515926647795E-2</v>
      </c>
      <c r="D13" s="122">
        <f>(D12/$F12)</f>
        <v>0.86809122078217693</v>
      </c>
      <c r="E13" s="122">
        <f>(E12/$F12)</f>
        <v>2.4967634547808395E-2</v>
      </c>
      <c r="F13" s="122">
        <f>(F12/$F12)</f>
        <v>1</v>
      </c>
      <c r="G13" s="122"/>
    </row>
    <row r="14" spans="1:10" ht="15" customHeight="1" x14ac:dyDescent="0.25">
      <c r="A14" s="116" t="s">
        <v>44</v>
      </c>
      <c r="B14" s="114">
        <v>132</v>
      </c>
      <c r="C14" s="114">
        <v>413</v>
      </c>
      <c r="D14" s="114">
        <v>1950</v>
      </c>
      <c r="E14" s="114">
        <v>191</v>
      </c>
      <c r="F14" s="114">
        <f>SUM(B14:E14)</f>
        <v>2686</v>
      </c>
      <c r="G14" s="121">
        <f>(F14/F$21)</f>
        <v>1.4267957121761024E-2</v>
      </c>
    </row>
    <row r="15" spans="1:10" ht="15" customHeight="1" x14ac:dyDescent="0.25">
      <c r="A15" s="109" t="s">
        <v>13</v>
      </c>
      <c r="B15" s="122">
        <f>(B14/$F$14)</f>
        <v>4.9143708116157855E-2</v>
      </c>
      <c r="C15" s="122">
        <f t="shared" ref="C15:F15" si="3">(C14/$F$14)</f>
        <v>0.15376023827252419</v>
      </c>
      <c r="D15" s="122">
        <f t="shared" si="3"/>
        <v>0.72598659717051373</v>
      </c>
      <c r="E15" s="122">
        <f t="shared" si="3"/>
        <v>7.1109456440804172E-2</v>
      </c>
      <c r="F15" s="122">
        <f t="shared" si="3"/>
        <v>1</v>
      </c>
      <c r="G15" s="122"/>
    </row>
    <row r="16" spans="1:10" ht="15" customHeight="1" x14ac:dyDescent="0.25">
      <c r="A16" s="116" t="s">
        <v>49</v>
      </c>
      <c r="B16" s="114">
        <v>60</v>
      </c>
      <c r="C16" s="114">
        <v>445</v>
      </c>
      <c r="D16" s="114">
        <v>1212</v>
      </c>
      <c r="E16" s="114">
        <v>57</v>
      </c>
      <c r="F16" s="114">
        <f>SUM(B16:E16)</f>
        <v>1774</v>
      </c>
      <c r="G16" s="121">
        <f>(F16/F$21)</f>
        <v>9.4234385457945113E-3</v>
      </c>
    </row>
    <row r="17" spans="1:13" ht="15" customHeight="1" x14ac:dyDescent="0.25">
      <c r="A17" s="109" t="s">
        <v>13</v>
      </c>
      <c r="B17" s="122">
        <f>(B16/$F16)</f>
        <v>3.3821871476888386E-2</v>
      </c>
      <c r="C17" s="122">
        <f>(C16/$F16)</f>
        <v>0.25084554678692222</v>
      </c>
      <c r="D17" s="122">
        <f>(D16/$F16)</f>
        <v>0.68320180383314544</v>
      </c>
      <c r="E17" s="122">
        <f>(E16/$F16)</f>
        <v>3.2130777903043965E-2</v>
      </c>
      <c r="F17" s="122">
        <f>(F16/$F16)</f>
        <v>1</v>
      </c>
      <c r="G17" s="122"/>
    </row>
    <row r="18" spans="1:13" ht="15" customHeight="1" x14ac:dyDescent="0.25">
      <c r="A18" s="116" t="s">
        <v>45</v>
      </c>
      <c r="B18" s="114">
        <v>379</v>
      </c>
      <c r="C18" s="114">
        <v>718</v>
      </c>
      <c r="D18" s="114">
        <v>1187</v>
      </c>
      <c r="E18" s="114">
        <v>53</v>
      </c>
      <c r="F18" s="114">
        <f>SUM(B18:E18)</f>
        <v>2337</v>
      </c>
      <c r="G18" s="121">
        <f>(F18/F$21)</f>
        <v>1.241407885091419E-2</v>
      </c>
      <c r="L18"/>
      <c r="M18"/>
    </row>
    <row r="19" spans="1:13" ht="15" customHeight="1" thickBot="1" x14ac:dyDescent="0.3">
      <c r="A19" s="117" t="s">
        <v>13</v>
      </c>
      <c r="B19" s="123">
        <f>(B18/$F18)</f>
        <v>0.1621737270004279</v>
      </c>
      <c r="C19" s="123">
        <f>(C18/$F18)</f>
        <v>0.30723149336756528</v>
      </c>
      <c r="D19" s="123">
        <f>(D18/$F18)</f>
        <v>0.50791613179289685</v>
      </c>
      <c r="E19" s="123">
        <f>(E18/$F18)</f>
        <v>2.2678647839109969E-2</v>
      </c>
      <c r="F19" s="123">
        <f>(F18/$F18)</f>
        <v>1</v>
      </c>
      <c r="G19" s="123"/>
    </row>
    <row r="20" spans="1:13" ht="8.25" customHeight="1" thickTop="1" x14ac:dyDescent="0.25">
      <c r="A20" s="109"/>
      <c r="B20" s="111"/>
      <c r="C20" s="110"/>
      <c r="D20" s="110"/>
      <c r="E20" s="110"/>
      <c r="F20" s="110"/>
      <c r="G20" s="122"/>
    </row>
    <row r="21" spans="1:13" ht="15" customHeight="1" thickBot="1" x14ac:dyDescent="0.3">
      <c r="A21" s="118" t="s">
        <v>0</v>
      </c>
      <c r="B21" s="119">
        <f t="shared" ref="B21:E21" si="4">SUM(B8,B10,B12,B14,B16,B18)</f>
        <v>6934</v>
      </c>
      <c r="C21" s="119">
        <f t="shared" si="4"/>
        <v>20912</v>
      </c>
      <c r="D21" s="119">
        <f t="shared" si="4"/>
        <v>151332</v>
      </c>
      <c r="E21" s="119">
        <f t="shared" si="4"/>
        <v>9076</v>
      </c>
      <c r="F21" s="119">
        <f>SUM(F8,F10,F12,F14,F16,F18)</f>
        <v>188254</v>
      </c>
      <c r="G21" s="124">
        <f>SUM(G8,G10,G12,G14,G16,G18)</f>
        <v>1</v>
      </c>
    </row>
    <row r="22" spans="1:13" ht="6" customHeight="1" x14ac:dyDescent="0.25">
      <c r="A22" s="99"/>
      <c r="B22" s="98"/>
      <c r="C22" s="120"/>
      <c r="D22" s="120"/>
      <c r="E22" s="98"/>
      <c r="F22" s="98"/>
      <c r="G22" s="98"/>
    </row>
    <row r="23" spans="1:13" ht="15" customHeight="1" thickBot="1" x14ac:dyDescent="0.3">
      <c r="A23" s="118" t="s">
        <v>13</v>
      </c>
      <c r="B23" s="124">
        <f>+(B21/$F$21)</f>
        <v>3.6833214699289261E-2</v>
      </c>
      <c r="C23" s="124">
        <f>+(C21/$F$21)</f>
        <v>0.11108396103137251</v>
      </c>
      <c r="D23" s="124">
        <f>+(D21/$F$21)</f>
        <v>0.80387136528307501</v>
      </c>
      <c r="E23" s="124">
        <f>+(E21/$F$21)</f>
        <v>4.8211458986263243E-2</v>
      </c>
      <c r="F23" s="124">
        <f>+(F21/$F$21)</f>
        <v>1</v>
      </c>
      <c r="G23" s="112"/>
    </row>
    <row r="24" spans="1:13" ht="11.1" customHeight="1" x14ac:dyDescent="0.25"/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5" x14ac:dyDescent="0.25"/>
  <cols>
    <col min="1" max="1" width="15.42578125" style="10" customWidth="1"/>
    <col min="2" max="2" width="12.85546875" style="18" bestFit="1" customWidth="1"/>
    <col min="3" max="3" width="8.85546875" style="18" bestFit="1" customWidth="1"/>
    <col min="4" max="4" width="10.85546875" style="18" bestFit="1" customWidth="1"/>
    <col min="5" max="5" width="7.85546875" style="18" bestFit="1" customWidth="1"/>
    <col min="6" max="6" width="14.42578125" style="18" bestFit="1" customWidth="1"/>
    <col min="7" max="7" width="7.5703125" style="18" bestFit="1" customWidth="1"/>
    <col min="8" max="8" width="11.140625" style="18" bestFit="1" customWidth="1"/>
    <col min="9" max="9" width="11.5703125" style="18" bestFit="1" customWidth="1"/>
    <col min="10" max="10" width="10.42578125" style="18" bestFit="1" customWidth="1"/>
    <col min="11" max="12" width="11.140625" style="18" bestFit="1" customWidth="1"/>
    <col min="13" max="13" width="9.42578125" style="22" customWidth="1"/>
    <col min="14" max="14" width="10" style="40" customWidth="1"/>
    <col min="15" max="15" width="57" style="38"/>
  </cols>
  <sheetData>
    <row r="1" spans="1:15" ht="18.75" x14ac:dyDescent="0.3">
      <c r="A1" s="128" t="s">
        <v>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5" ht="18.75" x14ac:dyDescent="0.3">
      <c r="A2" s="128" t="s">
        <v>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5" ht="18.75" x14ac:dyDescent="0.3">
      <c r="A3" s="128" t="s">
        <v>72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ht="18.75" x14ac:dyDescent="0.3">
      <c r="A4" s="128" t="s">
        <v>71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s="38" customFormat="1" ht="12.75" customHeight="1" x14ac:dyDescent="0.2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.75" thickBot="1" x14ac:dyDescent="0.3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2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2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2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2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2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2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2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2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2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2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2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2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2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2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2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2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2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2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2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2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2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2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2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2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2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2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2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2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2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2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2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2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2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.75" thickBot="1" x14ac:dyDescent="0.3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2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2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2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2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2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2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2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2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3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.75" thickTop="1" x14ac:dyDescent="0.2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.75" thickBot="1" x14ac:dyDescent="0.3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25">
      <c r="B52" s="56"/>
      <c r="C52" s="56"/>
      <c r="D52" s="56"/>
      <c r="E52" s="56"/>
      <c r="F52" s="56"/>
    </row>
    <row r="53" spans="1:14" ht="15.75" thickBot="1" x14ac:dyDescent="0.3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5" x14ac:dyDescent="0.25"/>
  <cols>
    <col min="1" max="1" width="13" style="13" customWidth="1"/>
    <col min="2" max="2" width="7.5703125" style="10" bestFit="1" customWidth="1"/>
    <col min="3" max="3" width="9.140625" style="11"/>
    <col min="4" max="4" width="4.5703125" style="10" customWidth="1"/>
    <col min="5" max="5" width="8.42578125" style="10" customWidth="1"/>
    <col min="6" max="6" width="14.5703125" style="18" bestFit="1" customWidth="1"/>
    <col min="7" max="7" width="8.140625" style="18" customWidth="1"/>
    <col min="8" max="8" width="10.42578125" style="18" customWidth="1"/>
    <col min="9" max="9" width="3.140625" style="18" customWidth="1"/>
    <col min="10" max="10" width="4.5703125" style="18" customWidth="1"/>
  </cols>
  <sheetData>
    <row r="1" spans="1:10" ht="21" customHeight="1" x14ac:dyDescent="0.3">
      <c r="A1" s="130" t="s">
        <v>14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1.25" customHeight="1" x14ac:dyDescent="0.3">
      <c r="A2" s="35"/>
      <c r="B2" s="35"/>
      <c r="C2" s="35"/>
    </row>
    <row r="3" spans="1:10" ht="21" customHeight="1" x14ac:dyDescent="0.25">
      <c r="A3" s="47" t="s">
        <v>34</v>
      </c>
      <c r="B3" s="47"/>
      <c r="C3" s="47"/>
      <c r="F3" s="129" t="s">
        <v>33</v>
      </c>
      <c r="G3" s="129"/>
      <c r="H3" s="129"/>
    </row>
    <row r="4" spans="1:10" ht="16.5" thickBot="1" x14ac:dyDescent="0.3">
      <c r="A4" s="32" t="s">
        <v>32</v>
      </c>
      <c r="B4" s="33" t="s">
        <v>30</v>
      </c>
      <c r="C4" s="33" t="s">
        <v>31</v>
      </c>
      <c r="F4" s="129" t="s">
        <v>36</v>
      </c>
      <c r="G4" s="129"/>
      <c r="H4" s="129"/>
    </row>
    <row r="5" spans="1:10" ht="16.5" thickBot="1" x14ac:dyDescent="0.3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75" x14ac:dyDescent="0.2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75" x14ac:dyDescent="0.2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75" x14ac:dyDescent="0.2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75" x14ac:dyDescent="0.2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75" x14ac:dyDescent="0.2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75" x14ac:dyDescent="0.2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75" x14ac:dyDescent="0.2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75" x14ac:dyDescent="0.2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75" x14ac:dyDescent="0.2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75" x14ac:dyDescent="0.2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75" x14ac:dyDescent="0.2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75" x14ac:dyDescent="0.2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75" x14ac:dyDescent="0.2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75" x14ac:dyDescent="0.2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.5" thickBot="1" x14ac:dyDescent="0.3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.5" thickTop="1" x14ac:dyDescent="0.25">
      <c r="A21" s="13">
        <v>2019</v>
      </c>
      <c r="B21" s="27" t="s">
        <v>4</v>
      </c>
      <c r="C21" s="18">
        <v>71</v>
      </c>
      <c r="I21" s="19"/>
      <c r="J21" s="19"/>
    </row>
    <row r="22" spans="1:10" ht="15.75" x14ac:dyDescent="0.25">
      <c r="A22" s="13">
        <v>2019</v>
      </c>
      <c r="B22" s="27" t="s">
        <v>5</v>
      </c>
      <c r="C22" s="18">
        <v>57</v>
      </c>
      <c r="I22" s="19"/>
    </row>
    <row r="23" spans="1:10" ht="16.5" thickBot="1" x14ac:dyDescent="0.3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75" x14ac:dyDescent="0.2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75" x14ac:dyDescent="0.2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.5" thickBot="1" x14ac:dyDescent="0.3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.5" thickTop="1" x14ac:dyDescent="0.25">
      <c r="B27" s="27"/>
      <c r="C27" s="18"/>
      <c r="F27" s="29"/>
      <c r="G27" s="29"/>
      <c r="H27" s="19"/>
      <c r="I27" s="19"/>
    </row>
    <row r="28" spans="1:10" ht="15.75" x14ac:dyDescent="0.25">
      <c r="B28" s="27"/>
      <c r="C28" s="22"/>
      <c r="F28" s="29"/>
      <c r="G28" s="29"/>
      <c r="H28" s="19"/>
      <c r="I28" s="19"/>
    </row>
    <row r="29" spans="1:10" ht="15.75" x14ac:dyDescent="0.25">
      <c r="B29" s="12"/>
      <c r="C29" s="18"/>
    </row>
    <row r="30" spans="1:10" ht="15.75" thickBot="1" x14ac:dyDescent="0.3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25">
      <c r="C31" s="16"/>
    </row>
    <row r="34" spans="2:3" ht="6" customHeight="1" x14ac:dyDescent="0.25">
      <c r="B34" s="18"/>
      <c r="C34" s="18"/>
    </row>
    <row r="35" spans="2:3" x14ac:dyDescent="0.25">
      <c r="B35" s="18"/>
      <c r="C35" s="18"/>
    </row>
    <row r="36" spans="2:3" x14ac:dyDescent="0.25">
      <c r="C36" s="18"/>
    </row>
    <row r="37" spans="2:3" x14ac:dyDescent="0.25">
      <c r="C37" s="18"/>
    </row>
    <row r="38" spans="2:3" x14ac:dyDescent="0.2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FFY 2020-21 Projections</vt:lpstr>
      <vt:lpstr>Top Origins by Age</vt:lpstr>
      <vt:lpstr>Top Origins by County </vt:lpstr>
      <vt:lpstr>FFY 2018-19 Venezuelan Arrivals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2024 - Top Origins by Age (October 1, 2023 - September 30, 2024) Excel</dc:title>
  <dc:creator>Windows User</dc:creator>
  <cp:lastModifiedBy>VanDyke, Misty N</cp:lastModifiedBy>
  <cp:lastPrinted>2024-01-23T16:07:35Z</cp:lastPrinted>
  <dcterms:created xsi:type="dcterms:W3CDTF">2015-01-15T14:59:04Z</dcterms:created>
  <dcterms:modified xsi:type="dcterms:W3CDTF">2025-04-17T19:39:11Z</dcterms:modified>
</cp:coreProperties>
</file>