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sserman-adam\Documents\"/>
    </mc:Choice>
  </mc:AlternateContent>
  <xr:revisionPtr revIDLastSave="0" documentId="13_ncr:1_{FC96CEF8-0ED5-419E-9690-30317B619598}" xr6:coauthVersionLast="36" xr6:coauthVersionMax="36" xr10:uidLastSave="{00000000-0000-0000-0000-000000000000}"/>
  <bookViews>
    <workbookView xWindow="0" yWindow="0" windowWidth="21570" windowHeight="7980" xr2:uid="{B49470D7-B331-40CB-B6C3-845460412F6B}"/>
  </bookViews>
  <sheets>
    <sheet name="Table 5 OUTPUTS" sheetId="1" r:id="rId1"/>
    <sheet name="Table 4 OUTCOMES" sheetId="2" r:id="rId2"/>
    <sheet name="Table 4 Data with Trends" sheetId="5" r:id="rId3"/>
  </sheets>
  <definedNames>
    <definedName name="_xlnm._FilterDatabase" localSheetId="2" hidden="1">'Table 4 Data with Trends'!$S$13:$V$25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7" i="1" l="1"/>
  <c r="K37" i="1"/>
  <c r="J37" i="1"/>
  <c r="L36" i="1"/>
  <c r="K36" i="1"/>
  <c r="J36" i="1"/>
  <c r="L35" i="1"/>
  <c r="K35" i="1"/>
  <c r="J35" i="1"/>
  <c r="L34" i="1"/>
  <c r="K34" i="1"/>
  <c r="J34" i="1"/>
  <c r="L32" i="1"/>
  <c r="K32" i="1"/>
  <c r="J32" i="1"/>
  <c r="L31" i="1"/>
  <c r="K31" i="1"/>
  <c r="J31" i="1"/>
  <c r="L30" i="1"/>
  <c r="K30" i="1"/>
  <c r="J30" i="1"/>
  <c r="L29" i="1"/>
  <c r="K29" i="1"/>
  <c r="J29" i="1"/>
  <c r="L27" i="1"/>
  <c r="K27" i="1"/>
  <c r="J27" i="1"/>
  <c r="L26" i="1"/>
  <c r="K26" i="1"/>
  <c r="J26" i="1"/>
  <c r="L25" i="1"/>
  <c r="K25" i="1"/>
  <c r="J25" i="1"/>
  <c r="L24" i="1"/>
  <c r="K24" i="1"/>
  <c r="J24" i="1"/>
  <c r="L22" i="1"/>
  <c r="K22" i="1"/>
  <c r="J22" i="1"/>
  <c r="L21" i="1"/>
  <c r="K21" i="1"/>
  <c r="J21" i="1"/>
  <c r="L20" i="1"/>
  <c r="K20" i="1"/>
  <c r="J20" i="1"/>
  <c r="L19" i="1"/>
  <c r="K19" i="1"/>
  <c r="J19" i="1"/>
  <c r="L17" i="1"/>
  <c r="K17" i="1"/>
  <c r="J17" i="1"/>
  <c r="L16" i="1"/>
  <c r="K16" i="1"/>
  <c r="J16" i="1"/>
  <c r="L15" i="1"/>
  <c r="K15" i="1"/>
  <c r="J15" i="1"/>
  <c r="L14" i="1"/>
  <c r="K14" i="1"/>
  <c r="J14" i="1"/>
  <c r="L12" i="1"/>
  <c r="K12" i="1"/>
  <c r="J12" i="1"/>
  <c r="L11" i="1"/>
  <c r="K11" i="1"/>
  <c r="J11" i="1"/>
  <c r="L10" i="1"/>
  <c r="K10" i="1"/>
  <c r="J10" i="1"/>
  <c r="L9" i="1"/>
  <c r="K9" i="1"/>
  <c r="J9" i="1"/>
  <c r="J5" i="1"/>
  <c r="K5" i="1"/>
  <c r="L5" i="1"/>
  <c r="J6" i="1"/>
  <c r="K6" i="1"/>
  <c r="L6" i="1"/>
  <c r="J7" i="1"/>
  <c r="K7" i="1"/>
  <c r="L7" i="1"/>
  <c r="L4" i="1"/>
  <c r="K4" i="1"/>
  <c r="J4" i="1"/>
  <c r="L33" i="5" l="1"/>
  <c r="M33" i="5"/>
  <c r="N33" i="5"/>
  <c r="O33" i="5"/>
  <c r="L34" i="5"/>
  <c r="M34" i="5"/>
  <c r="N34" i="5"/>
  <c r="O34" i="5"/>
  <c r="L35" i="5"/>
  <c r="M35" i="5"/>
  <c r="N35" i="5"/>
  <c r="O35" i="5"/>
  <c r="L36" i="5"/>
  <c r="M36" i="5"/>
  <c r="N36" i="5"/>
  <c r="O36" i="5"/>
  <c r="L37" i="5"/>
  <c r="M37" i="5"/>
  <c r="N37" i="5"/>
  <c r="O37" i="5"/>
  <c r="L38" i="5"/>
  <c r="M38" i="5"/>
  <c r="N38" i="5"/>
  <c r="O38" i="5"/>
  <c r="L39" i="5"/>
  <c r="M39" i="5"/>
  <c r="N39" i="5"/>
  <c r="O39" i="5"/>
  <c r="L2" i="5" l="1"/>
  <c r="M2" i="5"/>
  <c r="N2" i="5"/>
  <c r="O2" i="5"/>
  <c r="L3" i="5"/>
  <c r="M3" i="5"/>
  <c r="N3" i="5"/>
  <c r="O3" i="5"/>
  <c r="L4" i="5"/>
  <c r="M4" i="5"/>
  <c r="N4" i="5"/>
  <c r="O4" i="5"/>
  <c r="L5" i="5"/>
  <c r="M5" i="5"/>
  <c r="N5" i="5"/>
  <c r="O5" i="5"/>
  <c r="L6" i="5"/>
  <c r="M6" i="5"/>
  <c r="N6" i="5"/>
  <c r="O6" i="5"/>
  <c r="L7" i="5"/>
  <c r="M7" i="5"/>
  <c r="N7" i="5"/>
  <c r="O7" i="5"/>
  <c r="L8" i="5"/>
  <c r="M8" i="5"/>
  <c r="N8" i="5"/>
  <c r="O8" i="5"/>
  <c r="L9" i="5"/>
  <c r="M9" i="5"/>
  <c r="N9" i="5"/>
  <c r="O9" i="5"/>
  <c r="L10" i="5"/>
  <c r="M10" i="5"/>
  <c r="N10" i="5"/>
  <c r="O10" i="5"/>
  <c r="L11" i="5"/>
  <c r="M11" i="5"/>
  <c r="N11" i="5"/>
  <c r="O11" i="5"/>
  <c r="L14" i="5"/>
  <c r="M14" i="5"/>
  <c r="N14" i="5"/>
  <c r="O14" i="5"/>
  <c r="L15" i="5"/>
  <c r="M15" i="5"/>
  <c r="N15" i="5"/>
  <c r="O15" i="5"/>
  <c r="L16" i="5"/>
  <c r="M16" i="5"/>
  <c r="N16" i="5"/>
  <c r="O16" i="5"/>
  <c r="L17" i="5"/>
  <c r="M17" i="5"/>
  <c r="N17" i="5"/>
  <c r="O17" i="5"/>
  <c r="L18" i="5"/>
  <c r="M18" i="5"/>
  <c r="N18" i="5"/>
  <c r="O18" i="5"/>
  <c r="L19" i="5"/>
  <c r="M19" i="5"/>
  <c r="N19" i="5"/>
  <c r="O19" i="5"/>
  <c r="L20" i="5"/>
  <c r="M20" i="5"/>
  <c r="N20" i="5"/>
  <c r="O20" i="5"/>
  <c r="L21" i="5"/>
  <c r="M21" i="5"/>
  <c r="N21" i="5"/>
  <c r="O21" i="5"/>
  <c r="L22" i="5"/>
  <c r="M22" i="5"/>
  <c r="N22" i="5"/>
  <c r="O22" i="5"/>
  <c r="L23" i="5"/>
  <c r="M23" i="5"/>
  <c r="N23" i="5"/>
  <c r="O23" i="5"/>
  <c r="L24" i="5"/>
  <c r="M24" i="5"/>
  <c r="N24" i="5"/>
  <c r="O24" i="5"/>
  <c r="L25" i="5"/>
  <c r="M25" i="5"/>
  <c r="N25" i="5"/>
  <c r="O25" i="5"/>
  <c r="L26" i="5"/>
  <c r="M26" i="5"/>
  <c r="N26" i="5"/>
  <c r="O26" i="5"/>
  <c r="L27" i="5"/>
  <c r="M27" i="5"/>
  <c r="N27" i="5"/>
  <c r="O27" i="5"/>
  <c r="L28" i="5"/>
  <c r="M28" i="5"/>
  <c r="N28" i="5"/>
  <c r="O28" i="5"/>
  <c r="L29" i="5"/>
  <c r="M29" i="5"/>
  <c r="N29" i="5"/>
  <c r="O29" i="5"/>
  <c r="L32" i="5"/>
  <c r="M32" i="5"/>
  <c r="N32" i="5"/>
  <c r="O32" i="5"/>
</calcChain>
</file>

<file path=xl/sharedStrings.xml><?xml version="1.0" encoding="utf-8"?>
<sst xmlns="http://schemas.openxmlformats.org/spreadsheetml/2006/main" count="474" uniqueCount="179">
  <si>
    <t>FY Target</t>
  </si>
  <si>
    <t>Month To Date Unduplicated Individuals Served</t>
  </si>
  <si>
    <t>Quarter To Date Unduplicated Individuals Served</t>
  </si>
  <si>
    <t>Year To Date Unduplicated Individuals Served</t>
  </si>
  <si>
    <t>Adult Mental Health</t>
  </si>
  <si>
    <t>Year to Date Performance</t>
  </si>
  <si>
    <t>Adult Substance Abuse</t>
  </si>
  <si>
    <t>Children's Mental Health</t>
  </si>
  <si>
    <t>Percent of Adults without arrests within 30 Days Prior to Discharge</t>
  </si>
  <si>
    <t>Percent of Adults in a Stable Living Situation within 30 Days Prior to Discharge</t>
  </si>
  <si>
    <t>Percent of Adults Employed within 30 Days Prior to Discharge</t>
  </si>
  <si>
    <t>Percent of Adults attending Self-Help Programs at Discharge</t>
  </si>
  <si>
    <t>Percent of Adults Successfully Completing Treatment at Discharge</t>
  </si>
  <si>
    <t>Percent of Children attending school within 90 Days Prior to Discharge</t>
  </si>
  <si>
    <t>Percent of Children in a Stable Living Situation within 30 Days Prior to Discharge</t>
  </si>
  <si>
    <t>Percent of Children without arrests within 30 Days Prior to Discharge</t>
  </si>
  <si>
    <t>Percent of Children attending Self-Help Programs at Discharge</t>
  </si>
  <si>
    <t>Percent of Children Successfully Completing Treatment at Discharge</t>
  </si>
  <si>
    <t>Children's Substance Abuse</t>
  </si>
  <si>
    <t>Goal Direction</t>
  </si>
  <si>
    <t>FY 10-11</t>
  </si>
  <si>
    <t>FY 11-12</t>
  </si>
  <si>
    <t>FY 12-13</t>
  </si>
  <si>
    <t>FY 13-14</t>
  </si>
  <si>
    <t>FY 14-15</t>
  </si>
  <si>
    <t>FY 15-16</t>
  </si>
  <si>
    <t>FY 16-17</t>
  </si>
  <si>
    <t>FY 17-18</t>
  </si>
  <si>
    <t>Employment</t>
  </si>
  <si>
    <t>Denominator</t>
  </si>
  <si>
    <t>AVG</t>
  </si>
  <si>
    <t>STD1</t>
  </si>
  <si>
    <t>Recommended Target</t>
  </si>
  <si>
    <t>MIN</t>
  </si>
  <si>
    <t>MAX</t>
  </si>
  <si>
    <t>Performance</t>
  </si>
  <si>
    <t>*/</t>
  </si>
  <si>
    <t>Group BY FY</t>
  </si>
  <si>
    <t>COUNT(Distinct SSN) as DistinctNumerator</t>
  </si>
  <si>
    <t>FY,</t>
  </si>
  <si>
    <t xml:space="preserve">Select </t>
  </si>
  <si>
    <t>/*</t>
  </si>
  <si>
    <t>--Education--</t>
  </si>
  <si>
    <t>GROUP BY FY</t>
  </si>
  <si>
    <t>and (FY is not null)</t>
  </si>
  <si>
    <t xml:space="preserve">Where RESIDENCESTATUSCODE in ('08','04','05','16','06','17','01','02','03') </t>
  </si>
  <si>
    <t>COUNT(Distinct SSN) as DistinctDenominator</t>
  </si>
  <si>
    <t>where (EVALUATIONDATE &gt;= 07/01/2010) and PURPOSECODE = 3</t>
  </si>
  <si>
    <t>into #2 FROM ADMDW.SAMH.MENTALHEALTHOUTCOMES</t>
  </si>
  <si>
    <t>END [FY]</t>
  </si>
  <si>
    <t>WHEN EVALUATIONDATE between '07/01/2017' and '06/30/2018' then 'FY1718'</t>
  </si>
  <si>
    <t>WHEN EVALUATIONDATE between '07/01/2016' and '06/30/2017' then 'FY1617'</t>
  </si>
  <si>
    <t>WHEN EVALUATIONDATE between '07/01/2015' and '06/30/2016' then 'FY1516'</t>
  </si>
  <si>
    <t>WHEN EVALUATIONDATE between '07/01/2014' and '06/30/2015' then 'FY1415'</t>
  </si>
  <si>
    <t>WHEN EVALUATIONDATE between '07/01/2013' and '06/30/2014' then 'FY1314'</t>
  </si>
  <si>
    <t>WHEN EVALUATIONDATE between '07/01/2012' and '06/30/2013' then 'FY1213'</t>
  </si>
  <si>
    <t>WHEN EVALUATIONDATE between '07/01/2011' and '06/30/2012' then 'FY1112'</t>
  </si>
  <si>
    <t>CASE WHEN EVALUATIONDATE between '07/01/2010' and '06/30/2011' then 'FY1011'</t>
  </si>
  <si>
    <t>ARRESTPRIOR ,</t>
  </si>
  <si>
    <t>SOCIALCONNECTDESCR,</t>
  </si>
  <si>
    <t>SOCIALCONNECTCODE,</t>
  </si>
  <si>
    <t>RESIDENCESTATUSDESCRIPTION,</t>
  </si>
  <si>
    <t>RESIDENCESTATUSCODE,</t>
  </si>
  <si>
    <t>PURPOSEDESCRIPTION,</t>
  </si>
  <si>
    <t>PURPOSECODE,</t>
  </si>
  <si>
    <t>EMPLOYMENTSTATUSDESCRIPTION,</t>
  </si>
  <si>
    <t>EMPLOYMENTSTATUSCODE,</t>
  </si>
  <si>
    <t>EVALUATIONDATE,</t>
  </si>
  <si>
    <t>DAYSSCHOOL as DAYSSCHOOLAVAIL,</t>
  </si>
  <si>
    <t>DAYSSCHOOLATTEND,</t>
  </si>
  <si>
    <t>EVALUATIONAGE,</t>
  </si>
  <si>
    <t>SSN,</t>
  </si>
  <si>
    <t>Select</t>
  </si>
  <si>
    <t xml:space="preserve">    DROP TABLE #2;</t>
  </si>
  <si>
    <t>IF OBJECT_ID('TEMPDB.DBO.#2') IS NOT NULL</t>
  </si>
  <si>
    <t xml:space="preserve">/*Select </t>
  </si>
  <si>
    <t>--Successful COmpletion of Treatment--- CHANGE at 18</t>
  </si>
  <si>
    <t>---Social Connectedness--- CHANGE at 18</t>
  </si>
  <si>
    <t>---Criminal JUstice--- CHANGE at 18</t>
  </si>
  <si>
    <t xml:space="preserve">and (EVALUATIONAGE &lt; 18) </t>
  </si>
  <si>
    <t>and (DISCHARGEREASONCODE not in ('09','08'))</t>
  </si>
  <si>
    <t>Where RESIDENCESTATUSCODE not in ('99') and (DISCHARGEREASONCODE not in ('09','08')) and (EVALUATIONAGE &lt; 18) and FY is not null</t>
  </si>
  <si>
    <t>---Living Arrangement--- CHANGE at 18</t>
  </si>
  <si>
    <t>Where EmploymentStatusCode in ('10','20','30','40')and DISCHARGEREASONCODE not in ('09','08') and EVALUATIONAGE &gt;= 18 and FY is not null</t>
  </si>
  <si>
    <t>Where EmploymentStatusCode in ('10','20','30','81','40','82','70') and (DISCHARGEREASONCODE not in ('09','08')) and EVALUATIONAGE &gt;= 18 and FY is not null</t>
  </si>
  <si>
    <t>--employment--</t>
  </si>
  <si>
    <t>INTO #1 FROM ADMDW.[SAMH].[SUBSTANCEABUSEOUTCOMES]</t>
  </si>
  <si>
    <t>TIMESARRESTED,</t>
  </si>
  <si>
    <t>DISCHARGEREASONDESCRIPTION,</t>
  </si>
  <si>
    <t>DISCHARGEREASONCODE,</t>
  </si>
  <si>
    <t>DATEOFBIRTH,</t>
  </si>
  <si>
    <t xml:space="preserve">    DROP TABLE #1;</t>
  </si>
  <si>
    <t>IF OBJECT_ID('TEMPDB.DBO.#1') IS NOT NULL</t>
  </si>
  <si>
    <t>SQL</t>
  </si>
  <si>
    <t>SAMHIS doesn’t Capture this information for this Population, Recommend using similar target from other category</t>
  </si>
  <si>
    <t>Treatment Com.</t>
  </si>
  <si>
    <t>Self-Help Attnd</t>
  </si>
  <si>
    <t>Criminal Justice</t>
  </si>
  <si>
    <t>Stable Housing</t>
  </si>
  <si>
    <t>Education</t>
  </si>
  <si>
    <t>Value</t>
  </si>
  <si>
    <t>Measure</t>
  </si>
  <si>
    <t>PROVIDERNAME,</t>
  </si>
  <si>
    <t>DISCHARGEKEY,</t>
  </si>
  <si>
    <t>where (EVALUATIONDATE &gt;= '07/01/2010') and PURPOSECODE = 3</t>
  </si>
  <si>
    <t>'10-11' as 'FY',</t>
  </si>
  <si>
    <t>SERVICEDATE</t>
  </si>
  <si>
    <t>INTO #3 FROM ADMDW.[SAMH].[SERVFY1011]</t>
  </si>
  <si>
    <t xml:space="preserve">WHERE [COSTCENTERCODE] in </t>
  </si>
  <si>
    <t>(</t>
  </si>
  <si>
    <t>'01','02','04','06','08','10','11','12','13','14','18','19','20','21','25','26','27',</t>
  </si>
  <si>
    <t>'29','35','36','37','38','39','40','42','43','44','45','46','47')</t>
  </si>
  <si>
    <t>UNION ALL</t>
  </si>
  <si>
    <t>'11-12' as 'FY',</t>
  </si>
  <si>
    <t>FROM ADMDW.[SAMH].[SERVFY1112]</t>
  </si>
  <si>
    <t>'12-13' as 'FY',</t>
  </si>
  <si>
    <t>FROM ADMDW.[SAMH].[SERVFY1213]</t>
  </si>
  <si>
    <t>'13-14' as 'FY',</t>
  </si>
  <si>
    <t>FROM ADMDW.[SAMH].[SERVFY1314]</t>
  </si>
  <si>
    <t>'14-15' as 'FY',</t>
  </si>
  <si>
    <t>FROM ADMDW.[SAMH].[SERVFY1415]</t>
  </si>
  <si>
    <t>'15-16' as 'FY',</t>
  </si>
  <si>
    <t>FROM ADMDW.[SAMH].[SERVFY1516]</t>
  </si>
  <si>
    <t>'16-17' as 'FY',</t>
  </si>
  <si>
    <t>FROM ADMDW.[SAMH].[SERVFY1617]</t>
  </si>
  <si>
    <t>'17-18' as 'FY',</t>
  </si>
  <si>
    <t>FROM ADMDW.[SAMH].[SERVFY1718]</t>
  </si>
  <si>
    <t>IF OBJECT_ID('TEMPDB.DBO.#4') IS NOT NULL</t>
  </si>
  <si>
    <t xml:space="preserve">    DROP TABLE #4;</t>
  </si>
  <si>
    <t>Select #1.* INTO #4 FROM #1</t>
  </si>
  <si>
    <t>jOIN #3 ON #1.ssn=#3.ssn AND #1.EVALUATIONDATE = #3.SERVICEDATE</t>
  </si>
  <si>
    <t>FROM #4</t>
  </si>
  <si>
    <t xml:space="preserve">FROM #4 where TimesArrested is not null and DISCHARGEREASONCODE not in('09') and (FY is not null)and (EVALUATIONAGE &lt; 18) </t>
  </si>
  <si>
    <t xml:space="preserve">FROM #4 where TimesArrested = 0 and DISCHARGEREASONCODE not in('09') and (FY is not null)and (EVALUATIONAGE &lt; 18) </t>
  </si>
  <si>
    <t>FROM #4 where ((SOCIALCONNECTCODE not in ('98','07') or SOCIALCONNECTCODE  &lt;&gt; NULL) and DISCHARGEREASONCODE not in('09') and (FY is not null)</t>
  </si>
  <si>
    <t xml:space="preserve">and (EVALUATIONAGE &lt; 18)) </t>
  </si>
  <si>
    <t xml:space="preserve">FROM #4 where SOCIALCONNECTCODE in ('02','03','04','05','06')  and( DISCHARGEREASONCODE not in('09')) and (FY is not null)and (EVALUATIONAGE &lt; 18) </t>
  </si>
  <si>
    <t>FROM #4 where DISCHARGEREASONCODE not in('07','09','10','11','16') and (FY is not null)and (EVALUATIONAGE &lt; 18)</t>
  </si>
  <si>
    <t>FROM #4 where DISCHARGEREASONCODE  in('01','02','13') and (FY is not null)and (EVALUATIONAGE &lt; 18)</t>
  </si>
  <si>
    <t>IF OBJECT_ID('TEMPDB.DBO.#5') IS NOT NULL</t>
  </si>
  <si>
    <t xml:space="preserve">    DROP TABLE #5;</t>
  </si>
  <si>
    <t>Select #2.* INTO #5 FROM #2</t>
  </si>
  <si>
    <t>jOIN #3 ON #2.ssn=#3.ssn AND #2.EVALUATIONDATE = #3.SERVICEDATE</t>
  </si>
  <si>
    <t>FROM #5</t>
  </si>
  <si>
    <t>Where EmploymentStatusCode in ('10','20','30','81','40','82','70')and EVALUATIONAGE &lt; 18 and FY is not null</t>
  </si>
  <si>
    <t>Where EmploymentStatusCode in ('10','20','30','40') and EVALUATIONAGE &lt; 18 and FY is not null</t>
  </si>
  <si>
    <t>Where RESIDENCESTATUSCODE not in ('99')  and (EVALUATIONAGE &lt; 18) and FY is not null</t>
  </si>
  <si>
    <t xml:space="preserve">FROM #5 where ARRESTPRIOR  is not null  and (FY is not null)and (EVALUATIONAGE &lt; 18) </t>
  </si>
  <si>
    <t xml:space="preserve">FROM #5 where ARRESTPRIOR  = 0 and (FY is not null)and (EVALUATIONAGE &lt; 18) </t>
  </si>
  <si>
    <t xml:space="preserve">FROM #5 where ((SOCIALCONNECTCODE not in ('98','07') or SOCIALCONNECTCODE  &lt;&gt; NULL)  and (FY is not null)and (EVALUATIONAGE &lt; 18)) </t>
  </si>
  <si>
    <t xml:space="preserve">FROM #5 where SOCIALCONNECTCODE in ('02','03','04','05','06') and (FY is not null)and (EVALUATIONAGE &lt; 18) </t>
  </si>
  <si>
    <t>FROM #5 where DAYSSCHOOLATTEND is not null and (FY is not null)and (EVALUATIONAGE &lt; 18)</t>
  </si>
  <si>
    <t>FROM #5 where DAYSSCHOOLATTEND &gt;= 1 and (FY is not null)and (EVALUATIONAGE &lt; 18)</t>
  </si>
  <si>
    <t>Big Bend Community Based Care</t>
  </si>
  <si>
    <t>Mental Health - Adult</t>
  </si>
  <si>
    <t>Mental Health - Child</t>
  </si>
  <si>
    <t>Substance Abuse - Adult</t>
  </si>
  <si>
    <t>Substance Abuse - Child</t>
  </si>
  <si>
    <t>Broward Behavioral Health Coalition</t>
  </si>
  <si>
    <t>Central FL Behavioral Health Network</t>
  </si>
  <si>
    <t>Central Florida Cares Health System</t>
  </si>
  <si>
    <t>Lutheran Services Florida, Inc.</t>
  </si>
  <si>
    <t>South FL Behavioral Health Network</t>
  </si>
  <si>
    <t>Southeast FL Behavioral Health Network</t>
  </si>
  <si>
    <t>ME/PROGRAM</t>
  </si>
  <si>
    <t>TARGET</t>
  </si>
  <si>
    <r>
      <t xml:space="preserve">MEs likely have records in their local data system that differ from SAMHIS.  
The recommended targets are based on five years of data from SAMHIS.  
Official ME target should be </t>
    </r>
    <r>
      <rPr>
        <b/>
        <u/>
        <sz val="11"/>
        <color theme="1"/>
        <rFont val="Calibri"/>
        <family val="2"/>
        <scheme val="minor"/>
      </rPr>
      <t xml:space="preserve">aligned with </t>
    </r>
    <r>
      <rPr>
        <sz val="11"/>
        <color theme="1"/>
        <rFont val="Calibri"/>
        <family val="2"/>
        <scheme val="minor"/>
      </rPr>
      <t>the recommendation.
Below are suggestions in case increases to recommended targets are warranted.</t>
    </r>
  </si>
  <si>
    <t>↑</t>
  </si>
  <si>
    <t>BASELINE FOR FY2019-20</t>
  </si>
  <si>
    <t>PROGRAM</t>
  </si>
  <si>
    <t>MEASURE</t>
  </si>
  <si>
    <t xml:space="preserve">AMH </t>
  </si>
  <si>
    <t>ASA</t>
  </si>
  <si>
    <t>Percent of Adults Retained in Services for __ Days</t>
  </si>
  <si>
    <t>CMH</t>
  </si>
  <si>
    <t>CSA</t>
  </si>
  <si>
    <t>Percent of Children Retained in Services for __ Days</t>
  </si>
  <si>
    <t>Table 5 - Network Service Provider Output Measures - Persons Served</t>
  </si>
  <si>
    <t>Table 4 - Network Service Provider Outcome Measures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</si>
</sst>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3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89">
    <xf numFmtId="0" fontId="0" fillId="0" borderId="0" xfId="0"/>
    <xf numFmtId="0" fontId="0" fillId="0" borderId="2" xfId="0" applyBorder="1"/>
    <xf numFmtId="0" fontId="0" fillId="3" borderId="2" xfId="0" applyFill="1" applyBorder="1"/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9" fontId="0" fillId="0" borderId="0" xfId="0" applyNumberFormat="1"/>
    <xf numFmtId="9" fontId="0" fillId="0" borderId="2" xfId="0" applyNumberFormat="1" applyBorder="1"/>
    <xf numFmtId="9" fontId="0" fillId="3" borderId="2" xfId="1" applyFont="1" applyFill="1" applyBorder="1"/>
    <xf numFmtId="0" fontId="0" fillId="5" borderId="2" xfId="0" applyFill="1" applyBorder="1"/>
    <xf numFmtId="9" fontId="0" fillId="0" borderId="0" xfId="1" applyFont="1"/>
    <xf numFmtId="0" fontId="0" fillId="6" borderId="4" xfId="0" applyFill="1" applyBorder="1"/>
    <xf numFmtId="0" fontId="0" fillId="6" borderId="2" xfId="0" applyFill="1" applyBorder="1"/>
    <xf numFmtId="1" fontId="2" fillId="2" borderId="2" xfId="2" applyNumberFormat="1" applyBorder="1"/>
    <xf numFmtId="0" fontId="2" fillId="2" borderId="2" xfId="2" applyBorder="1"/>
    <xf numFmtId="9" fontId="2" fillId="2" borderId="2" xfId="2" applyNumberFormat="1" applyBorder="1"/>
    <xf numFmtId="0" fontId="0" fillId="0" borderId="2" xfId="0" applyFill="1" applyBorder="1"/>
    <xf numFmtId="9" fontId="2" fillId="2" borderId="5" xfId="2" applyNumberFormat="1" applyBorder="1"/>
    <xf numFmtId="0" fontId="2" fillId="2" borderId="5" xfId="2" applyBorder="1"/>
    <xf numFmtId="9" fontId="0" fillId="3" borderId="5" xfId="1" applyFont="1" applyFill="1" applyBorder="1"/>
    <xf numFmtId="0" fontId="0" fillId="3" borderId="5" xfId="0" applyFill="1" applyBorder="1"/>
    <xf numFmtId="1" fontId="2" fillId="2" borderId="4" xfId="2" applyNumberFormat="1" applyBorder="1"/>
    <xf numFmtId="0" fontId="2" fillId="2" borderId="4" xfId="2" applyBorder="1"/>
    <xf numFmtId="0" fontId="0" fillId="0" borderId="4" xfId="0" applyBorder="1"/>
    <xf numFmtId="0" fontId="0" fillId="6" borderId="5" xfId="0" applyFill="1" applyBorder="1"/>
    <xf numFmtId="16" fontId="3" fillId="4" borderId="3" xfId="2" applyNumberFormat="1" applyFont="1" applyFill="1" applyBorder="1"/>
    <xf numFmtId="16" fontId="2" fillId="4" borderId="3" xfId="2" applyNumberFormat="1" applyFill="1" applyBorder="1"/>
    <xf numFmtId="16" fontId="0" fillId="4" borderId="3" xfId="0" applyNumberFormat="1" applyFill="1" applyBorder="1"/>
    <xf numFmtId="0" fontId="0" fillId="4" borderId="3" xfId="0" applyFill="1" applyBorder="1"/>
    <xf numFmtId="0" fontId="0" fillId="0" borderId="3" xfId="0" applyBorder="1"/>
    <xf numFmtId="0" fontId="0" fillId="4" borderId="2" xfId="0" applyFill="1" applyBorder="1"/>
    <xf numFmtId="3" fontId="0" fillId="0" borderId="2" xfId="0" applyNumberFormat="1" applyBorder="1"/>
    <xf numFmtId="0" fontId="0" fillId="4" borderId="2" xfId="0" applyFill="1" applyBorder="1" applyAlignment="1">
      <alignment horizontal="center" wrapText="1"/>
    </xf>
    <xf numFmtId="0" fontId="0" fillId="0" borderId="2" xfId="0" applyBorder="1" applyAlignment="1">
      <alignment horizontal="left" indent="1"/>
    </xf>
    <xf numFmtId="3" fontId="0" fillId="0" borderId="2" xfId="0" applyNumberFormat="1" applyBorder="1" applyAlignment="1">
      <alignment horizontal="right"/>
    </xf>
    <xf numFmtId="3" fontId="0" fillId="0" borderId="2" xfId="0" applyNumberFormat="1" applyBorder="1" applyAlignment="1"/>
    <xf numFmtId="9" fontId="0" fillId="0" borderId="2" xfId="0" applyNumberForma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9" fontId="0" fillId="0" borderId="2" xfId="1" applyFont="1" applyBorder="1"/>
    <xf numFmtId="0" fontId="0" fillId="4" borderId="2" xfId="0" applyFill="1" applyBorder="1" applyAlignment="1">
      <alignment horizontal="center"/>
    </xf>
    <xf numFmtId="0" fontId="0" fillId="0" borderId="0" xfId="0" applyAlignment="1">
      <alignment horizontal="center" wrapText="1"/>
    </xf>
    <xf numFmtId="0" fontId="3" fillId="4" borderId="28" xfId="0" applyFont="1" applyFill="1" applyBorder="1" applyAlignment="1">
      <alignment horizontal="left"/>
    </xf>
    <xf numFmtId="0" fontId="3" fillId="4" borderId="29" xfId="0" applyFont="1" applyFill="1" applyBorder="1" applyAlignment="1">
      <alignment horizontal="left"/>
    </xf>
    <xf numFmtId="0" fontId="3" fillId="4" borderId="30" xfId="0" applyFont="1" applyFill="1" applyBorder="1" applyAlignment="1">
      <alignment horizontal="left"/>
    </xf>
    <xf numFmtId="0" fontId="0" fillId="0" borderId="2" xfId="0" applyBorder="1" applyAlignment="1">
      <alignment vertical="center" textRotation="90" wrapText="1"/>
    </xf>
    <xf numFmtId="0" fontId="0" fillId="3" borderId="2" xfId="0" applyFill="1" applyBorder="1" applyAlignment="1">
      <alignment vertical="center" textRotation="90" wrapText="1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 vertical="center" textRotation="90"/>
    </xf>
    <xf numFmtId="0" fontId="0" fillId="0" borderId="20" xfId="0" applyBorder="1" applyAlignment="1">
      <alignment horizontal="center" vertical="center" textRotation="90"/>
    </xf>
    <xf numFmtId="0" fontId="0" fillId="0" borderId="21" xfId="0" applyBorder="1" applyAlignment="1">
      <alignment horizontal="center" vertical="center" textRotation="90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9" fontId="0" fillId="0" borderId="10" xfId="0" applyNumberForma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9" fontId="0" fillId="0" borderId="6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9" fontId="0" fillId="0" borderId="6" xfId="0" applyNumberFormat="1" applyFill="1" applyBorder="1" applyAlignment="1">
      <alignment horizontal="center" vertical="center"/>
    </xf>
    <xf numFmtId="9" fontId="0" fillId="0" borderId="9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9" fontId="0" fillId="6" borderId="6" xfId="1" applyFont="1" applyFill="1" applyBorder="1" applyAlignment="1">
      <alignment horizontal="center"/>
    </xf>
    <xf numFmtId="9" fontId="0" fillId="6" borderId="17" xfId="1" applyFont="1" applyFill="1" applyBorder="1" applyAlignment="1">
      <alignment horizontal="center"/>
    </xf>
    <xf numFmtId="9" fontId="0" fillId="6" borderId="22" xfId="1" applyFont="1" applyFill="1" applyBorder="1" applyAlignment="1">
      <alignment horizontal="center"/>
    </xf>
    <xf numFmtId="9" fontId="0" fillId="6" borderId="23" xfId="1" applyFont="1" applyFill="1" applyBorder="1" applyAlignment="1">
      <alignment horizontal="center"/>
    </xf>
    <xf numFmtId="9" fontId="0" fillId="6" borderId="24" xfId="1" applyFont="1" applyFill="1" applyBorder="1" applyAlignment="1">
      <alignment horizontal="center"/>
    </xf>
    <xf numFmtId="9" fontId="0" fillId="6" borderId="25" xfId="1" applyFont="1" applyFill="1" applyBorder="1" applyAlignment="1">
      <alignment horizontal="center"/>
    </xf>
    <xf numFmtId="9" fontId="0" fillId="6" borderId="26" xfId="1" applyFont="1" applyFill="1" applyBorder="1" applyAlignment="1">
      <alignment horizontal="center"/>
    </xf>
    <xf numFmtId="9" fontId="0" fillId="6" borderId="27" xfId="1" applyFont="1" applyFill="1" applyBorder="1" applyAlignment="1">
      <alignment horizontal="center"/>
    </xf>
    <xf numFmtId="0" fontId="0" fillId="3" borderId="19" xfId="0" applyFill="1" applyBorder="1" applyAlignment="1">
      <alignment horizontal="center" vertical="center" textRotation="90"/>
    </xf>
    <xf numFmtId="0" fontId="0" fillId="3" borderId="20" xfId="0" applyFill="1" applyBorder="1" applyAlignment="1">
      <alignment horizontal="center" vertical="center" textRotation="90"/>
    </xf>
    <xf numFmtId="0" fontId="0" fillId="3" borderId="21" xfId="0" applyFill="1" applyBorder="1" applyAlignment="1">
      <alignment horizontal="center" vertical="center" textRotation="90"/>
    </xf>
    <xf numFmtId="0" fontId="0" fillId="3" borderId="8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8" xfId="0" applyFill="1" applyBorder="1" applyAlignment="1">
      <alignment horizontal="center"/>
    </xf>
    <xf numFmtId="9" fontId="0" fillId="0" borderId="17" xfId="0" applyNumberFormat="1" applyBorder="1" applyAlignment="1">
      <alignment horizontal="center" vertical="center"/>
    </xf>
    <xf numFmtId="0" fontId="0" fillId="6" borderId="8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9" fontId="0" fillId="6" borderId="10" xfId="1" applyFont="1" applyFill="1" applyBorder="1" applyAlignment="1">
      <alignment horizontal="center"/>
    </xf>
    <xf numFmtId="9" fontId="0" fillId="6" borderId="9" xfId="1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9" fontId="0" fillId="6" borderId="11" xfId="1" applyFont="1" applyFill="1" applyBorder="1" applyAlignment="1">
      <alignment horizontal="center"/>
    </xf>
    <xf numFmtId="9" fontId="0" fillId="6" borderId="12" xfId="1" applyFont="1" applyFill="1" applyBorder="1" applyAlignment="1">
      <alignment horizontal="center"/>
    </xf>
    <xf numFmtId="9" fontId="0" fillId="6" borderId="13" xfId="1" applyFont="1" applyFill="1" applyBorder="1" applyAlignment="1">
      <alignment horizontal="center"/>
    </xf>
    <xf numFmtId="9" fontId="0" fillId="6" borderId="14" xfId="1" applyFont="1" applyFill="1" applyBorder="1" applyAlignment="1">
      <alignment horizontal="center"/>
    </xf>
    <xf numFmtId="9" fontId="0" fillId="6" borderId="15" xfId="1" applyFont="1" applyFill="1" applyBorder="1" applyAlignment="1">
      <alignment horizontal="center"/>
    </xf>
    <xf numFmtId="9" fontId="0" fillId="6" borderId="16" xfId="1" applyFont="1" applyFill="1" applyBorder="1" applyAlignment="1">
      <alignment horizontal="center"/>
    </xf>
  </cellXfs>
  <cellStyles count="3">
    <cellStyle name="Calculation" xfId="2" builtinId="2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9278-D5A4-4674-8FC9-A97A24CBD213}">
  <dimension ref="A1:O37"/>
  <sheetViews>
    <sheetView showGridLines="0" tabSelected="1" workbookViewId="0">
      <selection sqref="A1:E1"/>
    </sheetView>
  </sheetViews>
  <sheetFormatPr defaultRowHeight="15" x14ac:dyDescent="0.25"/>
  <cols>
    <col min="1" max="1" width="25.85546875" bestFit="1" customWidth="1"/>
    <col min="2" max="5" width="14" customWidth="1"/>
  </cols>
  <sheetData>
    <row r="1" spans="1:15" x14ac:dyDescent="0.25">
      <c r="A1" s="39" t="s">
        <v>177</v>
      </c>
      <c r="B1" s="39"/>
      <c r="C1" s="39"/>
      <c r="D1" s="39"/>
      <c r="E1" s="39"/>
    </row>
    <row r="2" spans="1:15" ht="75" x14ac:dyDescent="0.25">
      <c r="A2" s="29" t="s">
        <v>164</v>
      </c>
      <c r="B2" s="29" t="s">
        <v>165</v>
      </c>
      <c r="C2" s="31" t="s">
        <v>1</v>
      </c>
      <c r="D2" s="31" t="s">
        <v>2</v>
      </c>
      <c r="E2" s="31" t="s">
        <v>3</v>
      </c>
      <c r="H2" s="40" t="s">
        <v>166</v>
      </c>
      <c r="I2" s="40"/>
      <c r="J2" s="40"/>
      <c r="K2" s="40"/>
      <c r="L2" s="40"/>
      <c r="M2" s="40"/>
      <c r="N2" s="40"/>
      <c r="O2" s="40"/>
    </row>
    <row r="3" spans="1:15" x14ac:dyDescent="0.25">
      <c r="A3" s="41" t="s">
        <v>153</v>
      </c>
      <c r="B3" s="42"/>
      <c r="C3" s="42"/>
      <c r="D3" s="42"/>
      <c r="E3" s="43"/>
      <c r="J3" s="6">
        <v>0.05</v>
      </c>
      <c r="K3" s="6">
        <v>0.1</v>
      </c>
      <c r="L3" s="6">
        <v>0.15</v>
      </c>
    </row>
    <row r="4" spans="1:15" x14ac:dyDescent="0.25">
      <c r="A4" s="32" t="s">
        <v>154</v>
      </c>
      <c r="B4" s="33">
        <v>22653.8</v>
      </c>
      <c r="C4" s="1"/>
      <c r="D4" s="1"/>
      <c r="E4" s="1"/>
      <c r="J4" s="30">
        <f>$B4*1.05</f>
        <v>23786.49</v>
      </c>
      <c r="K4" s="30">
        <f>$B4*1.1</f>
        <v>24919.18</v>
      </c>
      <c r="L4" s="30">
        <f>$B4*1.15</f>
        <v>26051.869999999995</v>
      </c>
    </row>
    <row r="5" spans="1:15" x14ac:dyDescent="0.25">
      <c r="A5" s="32" t="s">
        <v>155</v>
      </c>
      <c r="B5" s="33">
        <v>7262.6</v>
      </c>
      <c r="C5" s="1"/>
      <c r="D5" s="1"/>
      <c r="E5" s="1"/>
      <c r="J5" s="30">
        <f t="shared" ref="J5:J7" si="0">$B5*1.05</f>
        <v>7625.7300000000005</v>
      </c>
      <c r="K5" s="30">
        <f t="shared" ref="K5:K7" si="1">$B5*1.1</f>
        <v>7988.8600000000015</v>
      </c>
      <c r="L5" s="30">
        <f t="shared" ref="L5:L7" si="2">$B5*1.15</f>
        <v>8351.99</v>
      </c>
    </row>
    <row r="6" spans="1:15" x14ac:dyDescent="0.25">
      <c r="A6" s="32" t="s">
        <v>156</v>
      </c>
      <c r="B6" s="33">
        <v>10230</v>
      </c>
      <c r="C6" s="1"/>
      <c r="D6" s="1"/>
      <c r="E6" s="1"/>
      <c r="J6" s="30">
        <f t="shared" si="0"/>
        <v>10741.5</v>
      </c>
      <c r="K6" s="30">
        <f t="shared" si="1"/>
        <v>11253</v>
      </c>
      <c r="L6" s="30">
        <f t="shared" si="2"/>
        <v>11764.5</v>
      </c>
    </row>
    <row r="7" spans="1:15" x14ac:dyDescent="0.25">
      <c r="A7" s="32" t="s">
        <v>157</v>
      </c>
      <c r="B7" s="33">
        <v>3162.4</v>
      </c>
      <c r="C7" s="1"/>
      <c r="D7" s="1"/>
      <c r="E7" s="1"/>
      <c r="J7" s="30">
        <f t="shared" si="0"/>
        <v>3320.5200000000004</v>
      </c>
      <c r="K7" s="30">
        <f t="shared" si="1"/>
        <v>3478.6400000000003</v>
      </c>
      <c r="L7" s="30">
        <f t="shared" si="2"/>
        <v>3636.7599999999998</v>
      </c>
    </row>
    <row r="8" spans="1:15" x14ac:dyDescent="0.25">
      <c r="A8" s="41" t="s">
        <v>158</v>
      </c>
      <c r="B8" s="42"/>
      <c r="C8" s="42"/>
      <c r="D8" s="42"/>
      <c r="E8" s="43"/>
    </row>
    <row r="9" spans="1:15" x14ac:dyDescent="0.25">
      <c r="A9" s="32" t="s">
        <v>154</v>
      </c>
      <c r="B9" s="34">
        <v>13407.8</v>
      </c>
      <c r="C9" s="1"/>
      <c r="D9" s="1"/>
      <c r="E9" s="1"/>
      <c r="J9" s="30">
        <f>$B9*1.05</f>
        <v>14078.19</v>
      </c>
      <c r="K9" s="30">
        <f>$B9*1.1</f>
        <v>14748.58</v>
      </c>
      <c r="L9" s="30">
        <f>$B9*1.15</f>
        <v>15418.969999999998</v>
      </c>
    </row>
    <row r="10" spans="1:15" x14ac:dyDescent="0.25">
      <c r="A10" s="32" t="s">
        <v>155</v>
      </c>
      <c r="B10" s="34">
        <v>2681</v>
      </c>
      <c r="C10" s="1"/>
      <c r="D10" s="1"/>
      <c r="E10" s="1"/>
      <c r="J10" s="30">
        <f t="shared" ref="J10:J12" si="3">$B10*1.05</f>
        <v>2815.05</v>
      </c>
      <c r="K10" s="30">
        <f t="shared" ref="K10:K12" si="4">$B10*1.1</f>
        <v>2949.1000000000004</v>
      </c>
      <c r="L10" s="30">
        <f t="shared" ref="L10:L12" si="5">$B10*1.15</f>
        <v>3083.1499999999996</v>
      </c>
    </row>
    <row r="11" spans="1:15" x14ac:dyDescent="0.25">
      <c r="A11" s="32" t="s">
        <v>156</v>
      </c>
      <c r="B11" s="34">
        <v>8835.6</v>
      </c>
      <c r="C11" s="1"/>
      <c r="D11" s="1"/>
      <c r="E11" s="1"/>
      <c r="J11" s="30">
        <f t="shared" si="3"/>
        <v>9277.380000000001</v>
      </c>
      <c r="K11" s="30">
        <f t="shared" si="4"/>
        <v>9719.1600000000017</v>
      </c>
      <c r="L11" s="30">
        <f t="shared" si="5"/>
        <v>10160.94</v>
      </c>
    </row>
    <row r="12" spans="1:15" x14ac:dyDescent="0.25">
      <c r="A12" s="32" t="s">
        <v>157</v>
      </c>
      <c r="B12" s="34">
        <v>2226.8000000000002</v>
      </c>
      <c r="C12" s="1"/>
      <c r="D12" s="1"/>
      <c r="E12" s="1"/>
      <c r="J12" s="30">
        <f t="shared" si="3"/>
        <v>2338.1400000000003</v>
      </c>
      <c r="K12" s="30">
        <f t="shared" si="4"/>
        <v>2449.4800000000005</v>
      </c>
      <c r="L12" s="30">
        <f t="shared" si="5"/>
        <v>2560.8200000000002</v>
      </c>
    </row>
    <row r="13" spans="1:15" x14ac:dyDescent="0.25">
      <c r="A13" s="41" t="s">
        <v>159</v>
      </c>
      <c r="B13" s="42"/>
      <c r="C13" s="42"/>
      <c r="D13" s="42"/>
      <c r="E13" s="43"/>
    </row>
    <row r="14" spans="1:15" x14ac:dyDescent="0.25">
      <c r="A14" s="32" t="s">
        <v>154</v>
      </c>
      <c r="B14" s="34">
        <v>63471.6</v>
      </c>
      <c r="C14" s="1"/>
      <c r="D14" s="1"/>
      <c r="E14" s="1"/>
      <c r="J14" s="30">
        <f>$B14*1.05</f>
        <v>66645.180000000008</v>
      </c>
      <c r="K14" s="30">
        <f>$B14*1.1</f>
        <v>69818.760000000009</v>
      </c>
      <c r="L14" s="30">
        <f>$B14*1.15</f>
        <v>72992.34</v>
      </c>
    </row>
    <row r="15" spans="1:15" x14ac:dyDescent="0.25">
      <c r="A15" s="32" t="s">
        <v>155</v>
      </c>
      <c r="B15" s="34">
        <v>19058</v>
      </c>
      <c r="C15" s="1"/>
      <c r="D15" s="1"/>
      <c r="E15" s="1"/>
      <c r="J15" s="30">
        <f t="shared" ref="J15:J17" si="6">$B15*1.05</f>
        <v>20010.900000000001</v>
      </c>
      <c r="K15" s="30">
        <f t="shared" ref="K15:K17" si="7">$B15*1.1</f>
        <v>20963.800000000003</v>
      </c>
      <c r="L15" s="30">
        <f t="shared" ref="L15:L17" si="8">$B15*1.15</f>
        <v>21916.699999999997</v>
      </c>
    </row>
    <row r="16" spans="1:15" x14ac:dyDescent="0.25">
      <c r="A16" s="32" t="s">
        <v>156</v>
      </c>
      <c r="B16" s="34">
        <v>27359</v>
      </c>
      <c r="C16" s="1"/>
      <c r="D16" s="1"/>
      <c r="E16" s="1"/>
      <c r="J16" s="30">
        <f t="shared" si="6"/>
        <v>28726.95</v>
      </c>
      <c r="K16" s="30">
        <f t="shared" si="7"/>
        <v>30094.9</v>
      </c>
      <c r="L16" s="30">
        <f t="shared" si="8"/>
        <v>31462.85</v>
      </c>
    </row>
    <row r="17" spans="1:12" x14ac:dyDescent="0.25">
      <c r="A17" s="32" t="s">
        <v>157</v>
      </c>
      <c r="B17" s="34">
        <v>9445.2000000000007</v>
      </c>
      <c r="C17" s="1"/>
      <c r="D17" s="1"/>
      <c r="E17" s="1"/>
      <c r="J17" s="30">
        <f t="shared" si="6"/>
        <v>9917.4600000000009</v>
      </c>
      <c r="K17" s="30">
        <f t="shared" si="7"/>
        <v>10389.720000000001</v>
      </c>
      <c r="L17" s="30">
        <f t="shared" si="8"/>
        <v>10861.98</v>
      </c>
    </row>
    <row r="18" spans="1:12" x14ac:dyDescent="0.25">
      <c r="A18" s="41" t="s">
        <v>160</v>
      </c>
      <c r="B18" s="42"/>
      <c r="C18" s="42"/>
      <c r="D18" s="42"/>
      <c r="E18" s="43"/>
    </row>
    <row r="19" spans="1:12" x14ac:dyDescent="0.25">
      <c r="A19" s="32" t="s">
        <v>154</v>
      </c>
      <c r="B19" s="34">
        <v>19016.400000000001</v>
      </c>
      <c r="C19" s="1"/>
      <c r="D19" s="1"/>
      <c r="E19" s="1"/>
      <c r="J19" s="30">
        <f>$B19*1.05</f>
        <v>19967.22</v>
      </c>
      <c r="K19" s="30">
        <f>$B19*1.1</f>
        <v>20918.040000000005</v>
      </c>
      <c r="L19" s="30">
        <f>$B19*1.15</f>
        <v>21868.86</v>
      </c>
    </row>
    <row r="20" spans="1:12" x14ac:dyDescent="0.25">
      <c r="A20" s="32" t="s">
        <v>155</v>
      </c>
      <c r="B20" s="34">
        <v>3090.6</v>
      </c>
      <c r="C20" s="1"/>
      <c r="D20" s="1"/>
      <c r="E20" s="1"/>
      <c r="J20" s="30">
        <f t="shared" ref="J20:J22" si="9">$B20*1.05</f>
        <v>3245.13</v>
      </c>
      <c r="K20" s="30">
        <f t="shared" ref="K20:K22" si="10">$B20*1.1</f>
        <v>3399.6600000000003</v>
      </c>
      <c r="L20" s="30">
        <f t="shared" ref="L20:L22" si="11">$B20*1.15</f>
        <v>3554.1899999999996</v>
      </c>
    </row>
    <row r="21" spans="1:12" x14ac:dyDescent="0.25">
      <c r="A21" s="32" t="s">
        <v>156</v>
      </c>
      <c r="B21" s="34">
        <v>10327.6</v>
      </c>
      <c r="C21" s="1"/>
      <c r="D21" s="1"/>
      <c r="E21" s="1"/>
      <c r="J21" s="30">
        <f t="shared" si="9"/>
        <v>10843.980000000001</v>
      </c>
      <c r="K21" s="30">
        <f t="shared" si="10"/>
        <v>11360.36</v>
      </c>
      <c r="L21" s="30">
        <f t="shared" si="11"/>
        <v>11876.74</v>
      </c>
    </row>
    <row r="22" spans="1:12" x14ac:dyDescent="0.25">
      <c r="A22" s="32" t="s">
        <v>157</v>
      </c>
      <c r="B22" s="34">
        <v>3937.8</v>
      </c>
      <c r="C22" s="1"/>
      <c r="D22" s="1"/>
      <c r="E22" s="1"/>
      <c r="J22" s="30">
        <f t="shared" si="9"/>
        <v>4134.6900000000005</v>
      </c>
      <c r="K22" s="30">
        <f t="shared" si="10"/>
        <v>4331.5800000000008</v>
      </c>
      <c r="L22" s="30">
        <f t="shared" si="11"/>
        <v>4528.47</v>
      </c>
    </row>
    <row r="23" spans="1:12" x14ac:dyDescent="0.25">
      <c r="A23" s="41" t="s">
        <v>161</v>
      </c>
      <c r="B23" s="42"/>
      <c r="C23" s="42"/>
      <c r="D23" s="42"/>
      <c r="E23" s="43"/>
    </row>
    <row r="24" spans="1:12" x14ac:dyDescent="0.25">
      <c r="A24" s="32" t="s">
        <v>154</v>
      </c>
      <c r="B24" s="34">
        <v>28986</v>
      </c>
      <c r="C24" s="1"/>
      <c r="D24" s="1"/>
      <c r="E24" s="1"/>
      <c r="J24" s="30">
        <f>$B24*1.05</f>
        <v>30435.300000000003</v>
      </c>
      <c r="K24" s="30">
        <f>$B24*1.1</f>
        <v>31884.600000000002</v>
      </c>
      <c r="L24" s="30">
        <f>$B24*1.15</f>
        <v>33333.899999999994</v>
      </c>
    </row>
    <row r="25" spans="1:12" x14ac:dyDescent="0.25">
      <c r="A25" s="32" t="s">
        <v>155</v>
      </c>
      <c r="B25" s="34">
        <v>5565.6</v>
      </c>
      <c r="C25" s="1"/>
      <c r="D25" s="1"/>
      <c r="E25" s="1"/>
      <c r="J25" s="30">
        <f t="shared" ref="J25:J27" si="12">$B25*1.05</f>
        <v>5843.880000000001</v>
      </c>
      <c r="K25" s="30">
        <f t="shared" ref="K25:K27" si="13">$B25*1.1</f>
        <v>6122.1600000000008</v>
      </c>
      <c r="L25" s="30">
        <f t="shared" ref="L25:L27" si="14">$B25*1.15</f>
        <v>6400.44</v>
      </c>
    </row>
    <row r="26" spans="1:12" x14ac:dyDescent="0.25">
      <c r="A26" s="32" t="s">
        <v>156</v>
      </c>
      <c r="B26" s="34">
        <v>12654.6</v>
      </c>
      <c r="C26" s="1"/>
      <c r="D26" s="1"/>
      <c r="E26" s="1"/>
      <c r="J26" s="30">
        <f t="shared" si="12"/>
        <v>13287.330000000002</v>
      </c>
      <c r="K26" s="30">
        <f t="shared" si="13"/>
        <v>13920.060000000001</v>
      </c>
      <c r="L26" s="30">
        <f t="shared" si="14"/>
        <v>14552.789999999999</v>
      </c>
    </row>
    <row r="27" spans="1:12" x14ac:dyDescent="0.25">
      <c r="A27" s="32" t="s">
        <v>157</v>
      </c>
      <c r="B27" s="34">
        <v>3322.4</v>
      </c>
      <c r="C27" s="1"/>
      <c r="D27" s="1"/>
      <c r="E27" s="1"/>
      <c r="J27" s="30">
        <f t="shared" si="12"/>
        <v>3488.5200000000004</v>
      </c>
      <c r="K27" s="30">
        <f t="shared" si="13"/>
        <v>3654.6400000000003</v>
      </c>
      <c r="L27" s="30">
        <f t="shared" si="14"/>
        <v>3820.7599999999998</v>
      </c>
    </row>
    <row r="28" spans="1:12" x14ac:dyDescent="0.25">
      <c r="A28" s="41" t="s">
        <v>162</v>
      </c>
      <c r="B28" s="42"/>
      <c r="C28" s="42"/>
      <c r="D28" s="42"/>
      <c r="E28" s="43"/>
    </row>
    <row r="29" spans="1:12" x14ac:dyDescent="0.25">
      <c r="A29" s="32" t="s">
        <v>154</v>
      </c>
      <c r="B29" s="34">
        <v>17272.400000000001</v>
      </c>
      <c r="C29" s="1"/>
      <c r="D29" s="1"/>
      <c r="E29" s="1"/>
      <c r="J29" s="30">
        <f>$B29*1.05</f>
        <v>18136.020000000004</v>
      </c>
      <c r="K29" s="30">
        <f>$B29*1.1</f>
        <v>18999.640000000003</v>
      </c>
      <c r="L29" s="30">
        <f>$B29*1.15</f>
        <v>19863.259999999998</v>
      </c>
    </row>
    <row r="30" spans="1:12" x14ac:dyDescent="0.25">
      <c r="A30" s="32" t="s">
        <v>155</v>
      </c>
      <c r="B30" s="34">
        <v>3322.4</v>
      </c>
      <c r="C30" s="1"/>
      <c r="D30" s="1"/>
      <c r="E30" s="1"/>
      <c r="J30" s="30">
        <f t="shared" ref="J30:J32" si="15">$B30*1.05</f>
        <v>3488.5200000000004</v>
      </c>
      <c r="K30" s="30">
        <f t="shared" ref="K30:K32" si="16">$B30*1.1</f>
        <v>3654.6400000000003</v>
      </c>
      <c r="L30" s="30">
        <f t="shared" ref="L30:L32" si="17">$B30*1.15</f>
        <v>3820.7599999999998</v>
      </c>
    </row>
    <row r="31" spans="1:12" x14ac:dyDescent="0.25">
      <c r="A31" s="32" t="s">
        <v>156</v>
      </c>
      <c r="B31" s="34">
        <v>14291.4</v>
      </c>
      <c r="C31" s="1"/>
      <c r="D31" s="1"/>
      <c r="E31" s="1"/>
      <c r="J31" s="30">
        <f t="shared" si="15"/>
        <v>15005.97</v>
      </c>
      <c r="K31" s="30">
        <f t="shared" si="16"/>
        <v>15720.54</v>
      </c>
      <c r="L31" s="30">
        <f t="shared" si="17"/>
        <v>16435.109999999997</v>
      </c>
    </row>
    <row r="32" spans="1:12" x14ac:dyDescent="0.25">
      <c r="A32" s="32" t="s">
        <v>157</v>
      </c>
      <c r="B32" s="34">
        <v>3995</v>
      </c>
      <c r="C32" s="1"/>
      <c r="D32" s="1"/>
      <c r="E32" s="1"/>
      <c r="J32" s="30">
        <f t="shared" si="15"/>
        <v>4194.75</v>
      </c>
      <c r="K32" s="30">
        <f t="shared" si="16"/>
        <v>4394.5</v>
      </c>
      <c r="L32" s="30">
        <f t="shared" si="17"/>
        <v>4594.25</v>
      </c>
    </row>
    <row r="33" spans="1:12" x14ac:dyDescent="0.25">
      <c r="A33" s="41" t="s">
        <v>163</v>
      </c>
      <c r="B33" s="42"/>
      <c r="C33" s="42"/>
      <c r="D33" s="42"/>
      <c r="E33" s="43"/>
    </row>
    <row r="34" spans="1:12" x14ac:dyDescent="0.25">
      <c r="A34" s="32" t="s">
        <v>154</v>
      </c>
      <c r="B34" s="34">
        <v>15144</v>
      </c>
      <c r="C34" s="1"/>
      <c r="D34" s="1"/>
      <c r="E34" s="1"/>
      <c r="J34" s="30">
        <f>$B34*1.05</f>
        <v>15901.2</v>
      </c>
      <c r="K34" s="30">
        <f>$B34*1.1</f>
        <v>16658.400000000001</v>
      </c>
      <c r="L34" s="30">
        <f>$B34*1.15</f>
        <v>17415.599999999999</v>
      </c>
    </row>
    <row r="35" spans="1:12" x14ac:dyDescent="0.25">
      <c r="A35" s="32" t="s">
        <v>155</v>
      </c>
      <c r="B35" s="34">
        <v>4596.8</v>
      </c>
      <c r="C35" s="1"/>
      <c r="D35" s="1"/>
      <c r="E35" s="1"/>
      <c r="J35" s="30">
        <f t="shared" ref="J35:J37" si="18">$B35*1.05</f>
        <v>4826.6400000000003</v>
      </c>
      <c r="K35" s="30">
        <f t="shared" ref="K35:K37" si="19">$B35*1.1</f>
        <v>5056.4800000000005</v>
      </c>
      <c r="L35" s="30">
        <f t="shared" ref="L35:L37" si="20">$B35*1.15</f>
        <v>5286.32</v>
      </c>
    </row>
    <row r="36" spans="1:12" x14ac:dyDescent="0.25">
      <c r="A36" s="32" t="s">
        <v>156</v>
      </c>
      <c r="B36" s="34">
        <v>7646.2</v>
      </c>
      <c r="C36" s="1"/>
      <c r="D36" s="1"/>
      <c r="E36" s="1"/>
      <c r="J36" s="30">
        <f t="shared" si="18"/>
        <v>8028.51</v>
      </c>
      <c r="K36" s="30">
        <f t="shared" si="19"/>
        <v>8410.82</v>
      </c>
      <c r="L36" s="30">
        <f t="shared" si="20"/>
        <v>8793.1299999999992</v>
      </c>
    </row>
    <row r="37" spans="1:12" x14ac:dyDescent="0.25">
      <c r="A37" s="32" t="s">
        <v>157</v>
      </c>
      <c r="B37" s="34">
        <v>2366.6</v>
      </c>
      <c r="C37" s="1"/>
      <c r="D37" s="1"/>
      <c r="E37" s="1"/>
      <c r="J37" s="30">
        <f t="shared" si="18"/>
        <v>2484.9299999999998</v>
      </c>
      <c r="K37" s="30">
        <f t="shared" si="19"/>
        <v>2603.2600000000002</v>
      </c>
      <c r="L37" s="30">
        <f t="shared" si="20"/>
        <v>2721.5899999999997</v>
      </c>
    </row>
  </sheetData>
  <mergeCells count="9">
    <mergeCell ref="A18:E18"/>
    <mergeCell ref="A23:E23"/>
    <mergeCell ref="A28:E28"/>
    <mergeCell ref="A33:E33"/>
    <mergeCell ref="A1:E1"/>
    <mergeCell ref="H2:O2"/>
    <mergeCell ref="A3:E3"/>
    <mergeCell ref="A8:E8"/>
    <mergeCell ref="A13:E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C94C1-3CCB-42D5-B286-1DEF7828C263}">
  <dimension ref="A1:I26"/>
  <sheetViews>
    <sheetView showGridLines="0" workbookViewId="0">
      <selection activeCell="B2" sqref="B2"/>
    </sheetView>
  </sheetViews>
  <sheetFormatPr defaultRowHeight="15" x14ac:dyDescent="0.25"/>
  <cols>
    <col min="1" max="1" width="13" customWidth="1"/>
    <col min="2" max="2" width="71.140625" bestFit="1" customWidth="1"/>
    <col min="3" max="3" width="9" bestFit="1" customWidth="1"/>
    <col min="4" max="4" width="9" customWidth="1"/>
    <col min="5" max="5" width="14" customWidth="1"/>
  </cols>
  <sheetData>
    <row r="1" spans="1:9" ht="36" customHeight="1" x14ac:dyDescent="0.25">
      <c r="A1" s="3" t="s">
        <v>169</v>
      </c>
      <c r="B1" s="3" t="s">
        <v>178</v>
      </c>
      <c r="C1" s="4" t="s">
        <v>0</v>
      </c>
      <c r="D1" s="4" t="s">
        <v>19</v>
      </c>
      <c r="E1" s="4" t="s">
        <v>5</v>
      </c>
    </row>
    <row r="2" spans="1:9" x14ac:dyDescent="0.25">
      <c r="A2" s="44" t="s">
        <v>4</v>
      </c>
      <c r="B2" s="1" t="s">
        <v>10</v>
      </c>
      <c r="C2" s="38">
        <v>0.3</v>
      </c>
      <c r="D2" s="35" t="s">
        <v>167</v>
      </c>
      <c r="E2" s="1"/>
    </row>
    <row r="3" spans="1:9" x14ac:dyDescent="0.25">
      <c r="A3" s="44"/>
      <c r="B3" s="1" t="s">
        <v>9</v>
      </c>
      <c r="C3" s="38">
        <v>0.85</v>
      </c>
      <c r="D3" s="35" t="s">
        <v>167</v>
      </c>
      <c r="E3" s="1"/>
    </row>
    <row r="4" spans="1:9" x14ac:dyDescent="0.25">
      <c r="A4" s="44"/>
      <c r="B4" s="1" t="s">
        <v>8</v>
      </c>
      <c r="C4" s="38">
        <v>0.95</v>
      </c>
      <c r="D4" s="35" t="s">
        <v>167</v>
      </c>
      <c r="E4" s="1"/>
    </row>
    <row r="5" spans="1:9" x14ac:dyDescent="0.25">
      <c r="A5" s="44"/>
      <c r="B5" s="1" t="s">
        <v>11</v>
      </c>
      <c r="C5" s="38">
        <v>0.5</v>
      </c>
      <c r="D5" s="35" t="s">
        <v>167</v>
      </c>
      <c r="E5" s="1"/>
      <c r="I5" s="5"/>
    </row>
    <row r="6" spans="1:9" x14ac:dyDescent="0.25">
      <c r="A6" s="45" t="s">
        <v>6</v>
      </c>
      <c r="B6" s="2" t="s">
        <v>10</v>
      </c>
      <c r="C6" s="7">
        <v>0.4</v>
      </c>
      <c r="D6" s="36" t="s">
        <v>167</v>
      </c>
      <c r="E6" s="2"/>
    </row>
    <row r="7" spans="1:9" x14ac:dyDescent="0.25">
      <c r="A7" s="45"/>
      <c r="B7" s="2" t="s">
        <v>9</v>
      </c>
      <c r="C7" s="7">
        <v>0.9</v>
      </c>
      <c r="D7" s="36" t="s">
        <v>167</v>
      </c>
      <c r="E7" s="2"/>
    </row>
    <row r="8" spans="1:9" x14ac:dyDescent="0.25">
      <c r="A8" s="45"/>
      <c r="B8" s="2" t="s">
        <v>8</v>
      </c>
      <c r="C8" s="7">
        <v>0.95</v>
      </c>
      <c r="D8" s="36" t="s">
        <v>167</v>
      </c>
      <c r="E8" s="2"/>
    </row>
    <row r="9" spans="1:9" x14ac:dyDescent="0.25">
      <c r="A9" s="45"/>
      <c r="B9" s="2" t="s">
        <v>11</v>
      </c>
      <c r="C9" s="7">
        <v>0.45</v>
      </c>
      <c r="D9" s="36" t="s">
        <v>167</v>
      </c>
      <c r="E9" s="2"/>
    </row>
    <row r="10" spans="1:9" ht="14.25" customHeight="1" x14ac:dyDescent="0.25">
      <c r="A10" s="45"/>
      <c r="B10" s="2" t="s">
        <v>12</v>
      </c>
      <c r="C10" s="7">
        <v>0.75</v>
      </c>
      <c r="D10" s="36" t="s">
        <v>167</v>
      </c>
      <c r="E10" s="2"/>
    </row>
    <row r="11" spans="1:9" x14ac:dyDescent="0.25">
      <c r="A11" s="44" t="s">
        <v>7</v>
      </c>
      <c r="B11" s="1" t="s">
        <v>13</v>
      </c>
      <c r="C11" s="38">
        <v>0.85</v>
      </c>
      <c r="D11" s="37" t="s">
        <v>167</v>
      </c>
      <c r="E11" s="1"/>
    </row>
    <row r="12" spans="1:9" x14ac:dyDescent="0.25">
      <c r="A12" s="44"/>
      <c r="B12" s="1" t="s">
        <v>14</v>
      </c>
      <c r="C12" s="38">
        <v>0.95</v>
      </c>
      <c r="D12" s="37" t="s">
        <v>167</v>
      </c>
      <c r="E12" s="1"/>
    </row>
    <row r="13" spans="1:9" x14ac:dyDescent="0.25">
      <c r="A13" s="44"/>
      <c r="B13" s="1" t="s">
        <v>15</v>
      </c>
      <c r="C13" s="38">
        <v>0.95</v>
      </c>
      <c r="D13" s="37" t="s">
        <v>167</v>
      </c>
      <c r="E13" s="1"/>
    </row>
    <row r="14" spans="1:9" x14ac:dyDescent="0.25">
      <c r="A14" s="44"/>
      <c r="B14" s="1" t="s">
        <v>16</v>
      </c>
      <c r="C14" s="38">
        <v>0.45</v>
      </c>
      <c r="D14" s="37" t="s">
        <v>167</v>
      </c>
      <c r="E14" s="1"/>
    </row>
    <row r="15" spans="1:9" x14ac:dyDescent="0.25">
      <c r="A15" s="45" t="s">
        <v>18</v>
      </c>
      <c r="B15" s="2" t="s">
        <v>14</v>
      </c>
      <c r="C15" s="7">
        <v>0.95</v>
      </c>
      <c r="D15" s="36" t="s">
        <v>167</v>
      </c>
      <c r="E15" s="2"/>
    </row>
    <row r="16" spans="1:9" x14ac:dyDescent="0.25">
      <c r="A16" s="45"/>
      <c r="B16" s="2" t="s">
        <v>15</v>
      </c>
      <c r="C16" s="7">
        <v>0.85</v>
      </c>
      <c r="D16" s="36" t="s">
        <v>167</v>
      </c>
      <c r="E16" s="2"/>
    </row>
    <row r="17" spans="1:5" x14ac:dyDescent="0.25">
      <c r="A17" s="45"/>
      <c r="B17" s="2" t="s">
        <v>16</v>
      </c>
      <c r="C17" s="7">
        <v>0.35</v>
      </c>
      <c r="D17" s="36" t="s">
        <v>167</v>
      </c>
      <c r="E17" s="2"/>
    </row>
    <row r="18" spans="1:5" x14ac:dyDescent="0.25">
      <c r="A18" s="45"/>
      <c r="B18" s="2" t="s">
        <v>17</v>
      </c>
      <c r="C18" s="7">
        <v>0.7</v>
      </c>
      <c r="D18" s="36" t="s">
        <v>167</v>
      </c>
      <c r="E18" s="2"/>
    </row>
    <row r="20" spans="1:5" x14ac:dyDescent="0.25">
      <c r="A20" s="46" t="s">
        <v>168</v>
      </c>
      <c r="B20" s="46"/>
    </row>
    <row r="21" spans="1:5" x14ac:dyDescent="0.25">
      <c r="A21" s="1" t="s">
        <v>169</v>
      </c>
      <c r="B21" s="1" t="s">
        <v>170</v>
      </c>
    </row>
    <row r="22" spans="1:5" x14ac:dyDescent="0.25">
      <c r="A22" s="1" t="s">
        <v>171</v>
      </c>
      <c r="B22" s="8" t="s">
        <v>12</v>
      </c>
    </row>
    <row r="23" spans="1:5" x14ac:dyDescent="0.25">
      <c r="A23" s="1" t="s">
        <v>172</v>
      </c>
      <c r="B23" s="8" t="s">
        <v>173</v>
      </c>
    </row>
    <row r="24" spans="1:5" x14ac:dyDescent="0.25">
      <c r="A24" s="1" t="s">
        <v>174</v>
      </c>
      <c r="B24" s="8" t="s">
        <v>17</v>
      </c>
    </row>
    <row r="25" spans="1:5" x14ac:dyDescent="0.25">
      <c r="A25" s="1" t="s">
        <v>175</v>
      </c>
      <c r="B25" s="8" t="s">
        <v>13</v>
      </c>
    </row>
    <row r="26" spans="1:5" x14ac:dyDescent="0.25">
      <c r="A26" s="1" t="s">
        <v>175</v>
      </c>
      <c r="B26" s="8" t="s">
        <v>176</v>
      </c>
    </row>
  </sheetData>
  <mergeCells count="5">
    <mergeCell ref="A2:A5"/>
    <mergeCell ref="A6:A10"/>
    <mergeCell ref="A11:A14"/>
    <mergeCell ref="A15:A18"/>
    <mergeCell ref="A20:B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9DA63-E70E-4F2F-ACD2-8DFA0A429DC0}">
  <dimension ref="A1:Z377"/>
  <sheetViews>
    <sheetView showGridLines="0" workbookViewId="0"/>
  </sheetViews>
  <sheetFormatPr defaultRowHeight="15" x14ac:dyDescent="0.25"/>
  <cols>
    <col min="1" max="1" width="8" customWidth="1"/>
    <col min="2" max="2" width="15.42578125" bestFit="1" customWidth="1"/>
    <col min="3" max="3" width="12.7109375" bestFit="1" customWidth="1"/>
    <col min="12" max="12" width="9.5703125" bestFit="1" customWidth="1"/>
    <col min="14" max="15" width="9.5703125" bestFit="1" customWidth="1"/>
    <col min="16" max="16" width="20.7109375" bestFit="1" customWidth="1"/>
    <col min="18" max="18" width="5.85546875" bestFit="1" customWidth="1"/>
    <col min="19" max="20" width="22.85546875" bestFit="1" customWidth="1"/>
  </cols>
  <sheetData>
    <row r="1" spans="1:26" ht="15.75" thickBot="1" x14ac:dyDescent="0.3">
      <c r="A1" s="28"/>
      <c r="B1" s="27" t="s">
        <v>101</v>
      </c>
      <c r="C1" s="27" t="s">
        <v>100</v>
      </c>
      <c r="D1" s="26" t="s">
        <v>20</v>
      </c>
      <c r="E1" s="26" t="s">
        <v>21</v>
      </c>
      <c r="F1" s="26" t="s">
        <v>22</v>
      </c>
      <c r="G1" s="26" t="s">
        <v>23</v>
      </c>
      <c r="H1" s="26" t="s">
        <v>24</v>
      </c>
      <c r="I1" s="26" t="s">
        <v>25</v>
      </c>
      <c r="J1" s="26" t="s">
        <v>26</v>
      </c>
      <c r="K1" s="26" t="s">
        <v>27</v>
      </c>
      <c r="L1" s="25" t="s">
        <v>30</v>
      </c>
      <c r="M1" s="25" t="s">
        <v>31</v>
      </c>
      <c r="N1" s="25" t="s">
        <v>33</v>
      </c>
      <c r="O1" s="25" t="s">
        <v>34</v>
      </c>
      <c r="P1" s="24" t="s">
        <v>32</v>
      </c>
    </row>
    <row r="2" spans="1:26" ht="15" customHeight="1" x14ac:dyDescent="0.25">
      <c r="A2" s="71" t="s">
        <v>6</v>
      </c>
      <c r="B2" s="74" t="s">
        <v>28</v>
      </c>
      <c r="C2" s="19" t="s">
        <v>35</v>
      </c>
      <c r="D2" s="18">
        <v>0.39</v>
      </c>
      <c r="E2" s="18">
        <v>0.43</v>
      </c>
      <c r="F2" s="18">
        <v>0.43</v>
      </c>
      <c r="G2" s="18">
        <v>0.42</v>
      </c>
      <c r="H2" s="18">
        <v>0.4</v>
      </c>
      <c r="I2" s="18">
        <v>0.42</v>
      </c>
      <c r="J2" s="18">
        <v>0.38</v>
      </c>
      <c r="K2" s="18">
        <v>0.46</v>
      </c>
      <c r="L2" s="16">
        <f>_xlfn.CEILING.MATH(AVERAGE(D2,E2,F2,G2,H2,I2,J2,K2),0.01)</f>
        <v>0.42</v>
      </c>
      <c r="M2" s="17">
        <f t="shared" ref="M2:M11" si="0">+_xlfn.STDEV.S(D2:K2)</f>
        <v>2.5599944196367748E-2</v>
      </c>
      <c r="N2" s="16">
        <f t="shared" ref="N2:N11" si="1">MIN(D2:K2)</f>
        <v>0.38</v>
      </c>
      <c r="O2" s="16">
        <f t="shared" ref="O2:O11" si="2">MAX(D2:K2)</f>
        <v>0.46</v>
      </c>
      <c r="P2" s="52">
        <v>0.4</v>
      </c>
    </row>
    <row r="3" spans="1:26" x14ac:dyDescent="0.25">
      <c r="A3" s="72"/>
      <c r="B3" s="55"/>
      <c r="C3" s="1" t="s">
        <v>29</v>
      </c>
      <c r="D3">
        <v>15819</v>
      </c>
      <c r="E3">
        <v>17210</v>
      </c>
      <c r="F3">
        <v>15864</v>
      </c>
      <c r="G3">
        <v>12501</v>
      </c>
      <c r="H3">
        <v>13598</v>
      </c>
      <c r="I3">
        <v>11528</v>
      </c>
      <c r="J3">
        <v>14839</v>
      </c>
      <c r="K3">
        <v>17133</v>
      </c>
      <c r="L3" s="12">
        <f>_xlfn.CEILING.MATH(AVERAGE(D3,E3,F3,G3,H3,I3,J3,K3),1)</f>
        <v>14812</v>
      </c>
      <c r="M3" s="13">
        <f t="shared" si="0"/>
        <v>2099.5951310397236</v>
      </c>
      <c r="N3" s="12">
        <f t="shared" si="1"/>
        <v>11528</v>
      </c>
      <c r="O3" s="12">
        <f t="shared" si="2"/>
        <v>17210</v>
      </c>
      <c r="P3" s="53"/>
    </row>
    <row r="4" spans="1:26" x14ac:dyDescent="0.25">
      <c r="A4" s="72"/>
      <c r="B4" s="75" t="s">
        <v>98</v>
      </c>
      <c r="C4" s="2" t="s">
        <v>35</v>
      </c>
      <c r="D4" s="7">
        <v>0.93</v>
      </c>
      <c r="E4" s="7">
        <v>0.93</v>
      </c>
      <c r="F4" s="7">
        <v>0.92</v>
      </c>
      <c r="G4" s="7">
        <v>0.92</v>
      </c>
      <c r="H4" s="7">
        <v>0.9</v>
      </c>
      <c r="I4" s="7">
        <v>0.89</v>
      </c>
      <c r="J4" s="7">
        <v>0.88</v>
      </c>
      <c r="K4" s="7">
        <v>0.9</v>
      </c>
      <c r="L4" s="14">
        <f>_xlfn.CEILING.MATH(AVERAGE(D4,E4,F4,G4,H4,I4,J4,K4),0.01)</f>
        <v>0.91</v>
      </c>
      <c r="M4" s="13">
        <f t="shared" si="0"/>
        <v>1.8850918886280942E-2</v>
      </c>
      <c r="N4" s="14">
        <f t="shared" si="1"/>
        <v>0.88</v>
      </c>
      <c r="O4" s="14">
        <f t="shared" si="2"/>
        <v>0.93</v>
      </c>
      <c r="P4" s="56">
        <v>0.9</v>
      </c>
    </row>
    <row r="5" spans="1:26" x14ac:dyDescent="0.25">
      <c r="A5" s="72"/>
      <c r="B5" s="51"/>
      <c r="C5" s="1" t="s">
        <v>29</v>
      </c>
      <c r="D5">
        <v>17179</v>
      </c>
      <c r="E5">
        <v>18454</v>
      </c>
      <c r="F5">
        <v>17312</v>
      </c>
      <c r="G5">
        <v>13577</v>
      </c>
      <c r="H5">
        <v>14372</v>
      </c>
      <c r="I5">
        <v>12743</v>
      </c>
      <c r="J5">
        <v>16485</v>
      </c>
      <c r="K5">
        <v>18998</v>
      </c>
      <c r="L5" s="12">
        <f>_xlfn.CEILING.MATH(AVERAGE(D5,E5,F5,G5,H5,I5,J5,K5),1)</f>
        <v>16140</v>
      </c>
      <c r="M5" s="13">
        <f t="shared" si="0"/>
        <v>2309.276077042327</v>
      </c>
      <c r="N5" s="12">
        <f t="shared" si="1"/>
        <v>12743</v>
      </c>
      <c r="O5" s="12">
        <f t="shared" si="2"/>
        <v>18998</v>
      </c>
      <c r="P5" s="53"/>
    </row>
    <row r="6" spans="1:26" x14ac:dyDescent="0.25">
      <c r="A6" s="72"/>
      <c r="B6" s="54" t="s">
        <v>97</v>
      </c>
      <c r="C6" s="2" t="s">
        <v>35</v>
      </c>
      <c r="D6" s="7">
        <v>0.92</v>
      </c>
      <c r="E6" s="7">
        <v>0.94</v>
      </c>
      <c r="F6" s="7">
        <v>0.96</v>
      </c>
      <c r="G6" s="7">
        <v>0.98</v>
      </c>
      <c r="H6" s="7">
        <v>0.97</v>
      </c>
      <c r="I6" s="7">
        <v>0.96</v>
      </c>
      <c r="J6" s="7">
        <v>0.85</v>
      </c>
      <c r="K6" s="7">
        <v>0.96</v>
      </c>
      <c r="L6" s="14">
        <f>_xlfn.CEILING.MATH(AVERAGE(D6,E6,F6,G6,H6,I6,J6,K6),0.01)</f>
        <v>0.95000000000000007</v>
      </c>
      <c r="M6" s="13">
        <f t="shared" si="0"/>
        <v>4.1661904489764812E-2</v>
      </c>
      <c r="N6" s="14">
        <f t="shared" si="1"/>
        <v>0.85</v>
      </c>
      <c r="O6" s="14">
        <f t="shared" si="2"/>
        <v>0.98</v>
      </c>
      <c r="P6" s="56">
        <v>0.95</v>
      </c>
    </row>
    <row r="7" spans="1:26" x14ac:dyDescent="0.25">
      <c r="A7" s="72"/>
      <c r="B7" s="55"/>
      <c r="C7" s="1" t="s">
        <v>29</v>
      </c>
      <c r="D7">
        <v>18693</v>
      </c>
      <c r="E7">
        <v>20306</v>
      </c>
      <c r="F7">
        <v>18296</v>
      </c>
      <c r="G7">
        <v>14013</v>
      </c>
      <c r="H7">
        <v>15177</v>
      </c>
      <c r="I7">
        <v>13123</v>
      </c>
      <c r="J7">
        <v>17070</v>
      </c>
      <c r="K7">
        <v>19559</v>
      </c>
      <c r="L7" s="12">
        <f>_xlfn.CEILING.MATH(AVERAGE(D7,E7,F7,G7,H7,I7,J7,K7),1)</f>
        <v>17030</v>
      </c>
      <c r="M7" s="13">
        <f t="shared" si="0"/>
        <v>2653.7974913319968</v>
      </c>
      <c r="N7" s="12">
        <f t="shared" si="1"/>
        <v>13123</v>
      </c>
      <c r="O7" s="12">
        <f t="shared" si="2"/>
        <v>20306</v>
      </c>
      <c r="P7" s="53"/>
    </row>
    <row r="8" spans="1:26" x14ac:dyDescent="0.25">
      <c r="A8" s="72"/>
      <c r="B8" s="75" t="s">
        <v>96</v>
      </c>
      <c r="C8" s="2" t="s">
        <v>35</v>
      </c>
      <c r="D8" s="7">
        <v>0.31</v>
      </c>
      <c r="E8" s="7">
        <v>0.36</v>
      </c>
      <c r="F8" s="7">
        <v>0.44</v>
      </c>
      <c r="G8" s="7">
        <v>0.54</v>
      </c>
      <c r="H8" s="7">
        <v>0.51</v>
      </c>
      <c r="I8" s="7">
        <v>0.47</v>
      </c>
      <c r="J8" s="7">
        <v>0.38</v>
      </c>
      <c r="K8" s="7">
        <v>0.46</v>
      </c>
      <c r="L8" s="14">
        <f>_xlfn.CEILING.MATH(AVERAGE(D8,E8,F8,G8,H8,I8,J8,K8),0.01)</f>
        <v>0.44</v>
      </c>
      <c r="M8" s="13">
        <f t="shared" si="0"/>
        <v>7.8182478855559623E-2</v>
      </c>
      <c r="N8" s="14">
        <f t="shared" si="1"/>
        <v>0.31</v>
      </c>
      <c r="O8" s="14">
        <f t="shared" si="2"/>
        <v>0.54</v>
      </c>
      <c r="P8" s="56">
        <v>0.45</v>
      </c>
    </row>
    <row r="9" spans="1:26" x14ac:dyDescent="0.25">
      <c r="A9" s="72"/>
      <c r="B9" s="51"/>
      <c r="C9" s="1" t="s">
        <v>29</v>
      </c>
      <c r="D9">
        <v>16290</v>
      </c>
      <c r="E9">
        <v>20017</v>
      </c>
      <c r="F9">
        <v>18208</v>
      </c>
      <c r="G9">
        <v>14007</v>
      </c>
      <c r="H9">
        <v>15165</v>
      </c>
      <c r="I9">
        <v>13000</v>
      </c>
      <c r="J9">
        <v>16792</v>
      </c>
      <c r="K9">
        <v>19263</v>
      </c>
      <c r="L9" s="12">
        <f>_xlfn.CEILING.MATH(AVERAGE(D9,E9,F9,G9,H9,I9,J9,K9),1)</f>
        <v>16593</v>
      </c>
      <c r="M9" s="13">
        <f t="shared" si="0"/>
        <v>2485.056466734135</v>
      </c>
      <c r="N9" s="12">
        <f t="shared" si="1"/>
        <v>13000</v>
      </c>
      <c r="O9" s="12">
        <f t="shared" si="2"/>
        <v>20017</v>
      </c>
      <c r="P9" s="53"/>
    </row>
    <row r="10" spans="1:26" x14ac:dyDescent="0.25">
      <c r="A10" s="72"/>
      <c r="B10" s="54" t="s">
        <v>95</v>
      </c>
      <c r="C10" s="2" t="s">
        <v>35</v>
      </c>
      <c r="D10" s="7">
        <v>0.71</v>
      </c>
      <c r="E10" s="7">
        <v>0.69</v>
      </c>
      <c r="F10" s="7">
        <v>0.74</v>
      </c>
      <c r="G10" s="7">
        <v>0.75</v>
      </c>
      <c r="H10" s="7">
        <v>0.72</v>
      </c>
      <c r="I10" s="7">
        <v>0.73</v>
      </c>
      <c r="J10" s="7">
        <v>0.76</v>
      </c>
      <c r="K10" s="7">
        <v>0.76</v>
      </c>
      <c r="L10" s="14">
        <f>_xlfn.CEILING.MATH(AVERAGE(D10,E10,F10,G10,H10,I10,J10,K10),0.01)</f>
        <v>0.74</v>
      </c>
      <c r="M10" s="13">
        <f t="shared" si="0"/>
        <v>2.4928469095164517E-2</v>
      </c>
      <c r="N10" s="14">
        <f t="shared" si="1"/>
        <v>0.69</v>
      </c>
      <c r="O10" s="14">
        <f t="shared" si="2"/>
        <v>0.76</v>
      </c>
      <c r="P10" s="56">
        <v>0.75</v>
      </c>
    </row>
    <row r="11" spans="1:26" ht="15.75" thickBot="1" x14ac:dyDescent="0.3">
      <c r="A11" s="73"/>
      <c r="B11" s="76"/>
      <c r="C11" s="22" t="s">
        <v>29</v>
      </c>
      <c r="D11">
        <v>11781</v>
      </c>
      <c r="E11">
        <v>14982</v>
      </c>
      <c r="F11">
        <v>12071</v>
      </c>
      <c r="G11">
        <v>9117</v>
      </c>
      <c r="H11">
        <v>9409</v>
      </c>
      <c r="I11">
        <v>9132</v>
      </c>
      <c r="J11">
        <v>12602</v>
      </c>
      <c r="K11">
        <v>12249</v>
      </c>
      <c r="L11" s="20">
        <f>_xlfn.CEILING.MATH(AVERAGE(D11,E11,F11,G11,H11,I11,J11,K11),1)</f>
        <v>11418</v>
      </c>
      <c r="M11" s="21">
        <f t="shared" si="0"/>
        <v>2067.0603306904918</v>
      </c>
      <c r="N11" s="20">
        <f t="shared" si="1"/>
        <v>9117</v>
      </c>
      <c r="O11" s="20">
        <f t="shared" si="2"/>
        <v>14982</v>
      </c>
      <c r="P11" s="77"/>
      <c r="Z11" s="9"/>
    </row>
    <row r="12" spans="1:26" ht="15" customHeight="1" x14ac:dyDescent="0.25">
      <c r="A12" s="47" t="s">
        <v>18</v>
      </c>
      <c r="B12" s="78" t="s">
        <v>99</v>
      </c>
      <c r="C12" s="23" t="s">
        <v>35</v>
      </c>
      <c r="D12" s="83" t="s">
        <v>94</v>
      </c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5"/>
      <c r="P12" s="80"/>
      <c r="Z12" s="9"/>
    </row>
    <row r="13" spans="1:26" x14ac:dyDescent="0.25">
      <c r="A13" s="48"/>
      <c r="B13" s="79"/>
      <c r="C13" s="11" t="s">
        <v>29</v>
      </c>
      <c r="D13" s="86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  <c r="P13" s="81"/>
      <c r="X13" s="9"/>
      <c r="Z13" s="9"/>
    </row>
    <row r="14" spans="1:26" x14ac:dyDescent="0.25">
      <c r="A14" s="48"/>
      <c r="B14" s="54" t="s">
        <v>98</v>
      </c>
      <c r="C14" s="2" t="s">
        <v>35</v>
      </c>
      <c r="D14" s="7">
        <v>0.97</v>
      </c>
      <c r="E14" s="7">
        <v>0.97</v>
      </c>
      <c r="F14" s="7">
        <v>0.97</v>
      </c>
      <c r="G14" s="7">
        <v>0.97</v>
      </c>
      <c r="H14" s="7">
        <v>0.97</v>
      </c>
      <c r="I14" s="7">
        <v>0.96</v>
      </c>
      <c r="J14" s="7">
        <v>0.95</v>
      </c>
      <c r="K14" s="7">
        <v>0.95</v>
      </c>
      <c r="L14" s="14">
        <f>_xlfn.CEILING.MATH(AVERAGE(D14,E14,F14,G14,H14,I14,J14,K14),0.01)</f>
        <v>0.97</v>
      </c>
      <c r="M14" s="13">
        <f t="shared" ref="M14:M29" si="3">+_xlfn.STDEV.S(D14:K14)</f>
        <v>9.1612538131290513E-3</v>
      </c>
      <c r="N14" s="14">
        <f t="shared" ref="N14:N29" si="4">MIN(D14:K14)</f>
        <v>0.95</v>
      </c>
      <c r="O14" s="14">
        <f t="shared" ref="O14:O29" si="5">MAX(D14:K14)</f>
        <v>0.97</v>
      </c>
      <c r="P14" s="56">
        <v>0.95</v>
      </c>
      <c r="X14" s="9"/>
      <c r="Z14" s="9"/>
    </row>
    <row r="15" spans="1:26" x14ac:dyDescent="0.25">
      <c r="A15" s="48"/>
      <c r="B15" s="55"/>
      <c r="C15" s="1" t="s">
        <v>29</v>
      </c>
      <c r="D15">
        <v>15526</v>
      </c>
      <c r="E15">
        <v>14544</v>
      </c>
      <c r="F15">
        <v>12681</v>
      </c>
      <c r="G15">
        <v>6552</v>
      </c>
      <c r="H15">
        <v>9081</v>
      </c>
      <c r="I15">
        <v>5001</v>
      </c>
      <c r="J15">
        <v>6783</v>
      </c>
      <c r="K15">
        <v>6579</v>
      </c>
      <c r="L15" s="12">
        <f>_xlfn.CEILING.MATH(AVERAGE(D15,E15,F15,G15,H15,I15,J15,K15),1)</f>
        <v>9594</v>
      </c>
      <c r="M15" s="13">
        <f t="shared" si="3"/>
        <v>4085.2560310567701</v>
      </c>
      <c r="N15" s="12">
        <f t="shared" si="4"/>
        <v>5001</v>
      </c>
      <c r="O15" s="12">
        <f t="shared" si="5"/>
        <v>15526</v>
      </c>
      <c r="P15" s="53"/>
      <c r="X15" s="9"/>
      <c r="Z15" s="9"/>
    </row>
    <row r="16" spans="1:26" x14ac:dyDescent="0.25">
      <c r="A16" s="48"/>
      <c r="B16" s="75" t="s">
        <v>97</v>
      </c>
      <c r="C16" s="2" t="s">
        <v>35</v>
      </c>
      <c r="D16" s="7">
        <v>0.74</v>
      </c>
      <c r="E16" s="7">
        <v>0.74</v>
      </c>
      <c r="F16" s="7">
        <v>0.87</v>
      </c>
      <c r="G16" s="7">
        <v>0.94</v>
      </c>
      <c r="H16" s="7">
        <v>0.91</v>
      </c>
      <c r="I16" s="7">
        <v>0.8</v>
      </c>
      <c r="J16" s="7">
        <v>0.72</v>
      </c>
      <c r="K16" s="7">
        <v>0.8</v>
      </c>
      <c r="L16" s="14">
        <f>_xlfn.CEILING.MATH(AVERAGE(D16,E16,F16,G16,H16,I16,J16,K16),0.01)</f>
        <v>0.82000000000000006</v>
      </c>
      <c r="M16" s="13">
        <f t="shared" si="3"/>
        <v>8.3152184062029982E-2</v>
      </c>
      <c r="N16" s="14">
        <f t="shared" si="4"/>
        <v>0.72</v>
      </c>
      <c r="O16" s="14">
        <f t="shared" si="5"/>
        <v>0.94</v>
      </c>
      <c r="P16" s="56">
        <v>0.85</v>
      </c>
      <c r="X16" s="9"/>
      <c r="Z16" s="9"/>
    </row>
    <row r="17" spans="1:26" x14ac:dyDescent="0.25">
      <c r="A17" s="48"/>
      <c r="B17" s="51"/>
      <c r="C17" s="1" t="s">
        <v>29</v>
      </c>
      <c r="D17">
        <v>15862</v>
      </c>
      <c r="E17">
        <v>14937</v>
      </c>
      <c r="F17">
        <v>13023</v>
      </c>
      <c r="G17">
        <v>6703</v>
      </c>
      <c r="H17">
        <v>9241</v>
      </c>
      <c r="I17">
        <v>5046</v>
      </c>
      <c r="J17">
        <v>6837</v>
      </c>
      <c r="K17">
        <v>6618</v>
      </c>
      <c r="L17" s="12">
        <f>_xlfn.CEILING.MATH(AVERAGE(D17,E17,F17,G17,H17,I17,J17,K17),1)</f>
        <v>9784</v>
      </c>
      <c r="M17" s="13">
        <f t="shared" si="3"/>
        <v>4224.6053048945123</v>
      </c>
      <c r="N17" s="12">
        <f t="shared" si="4"/>
        <v>5046</v>
      </c>
      <c r="O17" s="12">
        <f t="shared" si="5"/>
        <v>15862</v>
      </c>
      <c r="P17" s="53"/>
      <c r="X17" s="9"/>
      <c r="Z17" s="9"/>
    </row>
    <row r="18" spans="1:26" x14ac:dyDescent="0.25">
      <c r="A18" s="48"/>
      <c r="B18" s="54" t="s">
        <v>96</v>
      </c>
      <c r="C18" s="2" t="s">
        <v>35</v>
      </c>
      <c r="D18" s="7">
        <v>0.14000000000000001</v>
      </c>
      <c r="E18" s="7">
        <v>0.16</v>
      </c>
      <c r="F18" s="7">
        <v>0.21</v>
      </c>
      <c r="G18" s="7">
        <v>0.23</v>
      </c>
      <c r="H18" s="7">
        <v>0.31</v>
      </c>
      <c r="I18" s="7">
        <v>0.34</v>
      </c>
      <c r="J18" s="7">
        <v>0.48</v>
      </c>
      <c r="K18" s="7">
        <v>0.46</v>
      </c>
      <c r="L18" s="14">
        <f>_xlfn.CEILING.MATH(AVERAGE(D18,E18,F18,G18,H18,I18,J18,K18),0.01)</f>
        <v>0.3</v>
      </c>
      <c r="M18" s="13">
        <f t="shared" si="3"/>
        <v>0.12944248584934215</v>
      </c>
      <c r="N18" s="14">
        <f t="shared" si="4"/>
        <v>0.14000000000000001</v>
      </c>
      <c r="O18" s="14">
        <f t="shared" si="5"/>
        <v>0.48</v>
      </c>
      <c r="P18" s="56">
        <v>0.35</v>
      </c>
      <c r="X18" s="9"/>
      <c r="Z18" s="9"/>
    </row>
    <row r="19" spans="1:26" x14ac:dyDescent="0.25">
      <c r="A19" s="48"/>
      <c r="B19" s="55"/>
      <c r="C19" s="1" t="s">
        <v>29</v>
      </c>
      <c r="D19">
        <v>15130</v>
      </c>
      <c r="E19">
        <v>14913</v>
      </c>
      <c r="F19">
        <v>13022</v>
      </c>
      <c r="G19">
        <v>6702</v>
      </c>
      <c r="H19">
        <v>9238</v>
      </c>
      <c r="I19">
        <v>4720</v>
      </c>
      <c r="J19">
        <v>6785</v>
      </c>
      <c r="K19">
        <v>6521</v>
      </c>
      <c r="L19" s="12">
        <f>_xlfn.CEILING.MATH(AVERAGE(D19,E19,F19,G19,H19,I19,J19,K19),1)</f>
        <v>9629</v>
      </c>
      <c r="M19" s="13">
        <f t="shared" si="3"/>
        <v>4144.8866411347299</v>
      </c>
      <c r="N19" s="12">
        <f t="shared" si="4"/>
        <v>4720</v>
      </c>
      <c r="O19" s="12">
        <f t="shared" si="5"/>
        <v>15130</v>
      </c>
      <c r="P19" s="53"/>
      <c r="X19" s="9"/>
    </row>
    <row r="20" spans="1:26" x14ac:dyDescent="0.25">
      <c r="A20" s="48"/>
      <c r="B20" s="75" t="s">
        <v>95</v>
      </c>
      <c r="C20" s="2" t="s">
        <v>35</v>
      </c>
      <c r="D20" s="7">
        <v>0.76</v>
      </c>
      <c r="E20" s="7">
        <v>0.7</v>
      </c>
      <c r="F20" s="7">
        <v>0.75</v>
      </c>
      <c r="G20" s="7">
        <v>0.66</v>
      </c>
      <c r="H20" s="7">
        <v>0.73</v>
      </c>
      <c r="I20" s="7">
        <v>0.68</v>
      </c>
      <c r="J20" s="7">
        <v>0.64</v>
      </c>
      <c r="K20" s="7">
        <v>0.71</v>
      </c>
      <c r="L20" s="14">
        <f>_xlfn.CEILING.MATH(AVERAGE(D20,E20,F20,G20,H20,I20,J20,K20),0.01)</f>
        <v>0.71</v>
      </c>
      <c r="M20" s="13">
        <f t="shared" si="3"/>
        <v>4.2405356804468518E-2</v>
      </c>
      <c r="N20" s="14">
        <f t="shared" si="4"/>
        <v>0.64</v>
      </c>
      <c r="O20" s="14">
        <f t="shared" si="5"/>
        <v>0.76</v>
      </c>
      <c r="P20" s="56">
        <v>0.7</v>
      </c>
      <c r="X20" s="9"/>
    </row>
    <row r="21" spans="1:26" ht="15.75" thickBot="1" x14ac:dyDescent="0.3">
      <c r="A21" s="49"/>
      <c r="B21" s="82"/>
      <c r="C21" s="22" t="s">
        <v>29</v>
      </c>
      <c r="D21">
        <v>7184</v>
      </c>
      <c r="E21">
        <v>6570</v>
      </c>
      <c r="F21">
        <v>4104</v>
      </c>
      <c r="G21">
        <v>2761</v>
      </c>
      <c r="H21">
        <v>3618</v>
      </c>
      <c r="I21">
        <v>3343</v>
      </c>
      <c r="J21">
        <v>3959</v>
      </c>
      <c r="K21">
        <v>2505</v>
      </c>
      <c r="L21" s="20">
        <f>_xlfn.CEILING.MATH(AVERAGE(D21,E21,F21,G21,H21,I21,J21,K21),1)</f>
        <v>4256</v>
      </c>
      <c r="M21" s="21">
        <f t="shared" si="3"/>
        <v>1714.6732300103965</v>
      </c>
      <c r="N21" s="20">
        <f t="shared" si="4"/>
        <v>2505</v>
      </c>
      <c r="O21" s="20">
        <f t="shared" si="5"/>
        <v>7184</v>
      </c>
      <c r="P21" s="77"/>
      <c r="X21" s="9"/>
    </row>
    <row r="22" spans="1:26" ht="15" customHeight="1" x14ac:dyDescent="0.25">
      <c r="A22" s="71" t="s">
        <v>4</v>
      </c>
      <c r="B22" s="74" t="s">
        <v>28</v>
      </c>
      <c r="C22" s="19" t="s">
        <v>35</v>
      </c>
      <c r="D22" s="18">
        <v>0.24</v>
      </c>
      <c r="E22" s="18">
        <v>0.24</v>
      </c>
      <c r="F22" s="18">
        <v>0.26</v>
      </c>
      <c r="G22" s="18">
        <v>0.24</v>
      </c>
      <c r="H22" s="18">
        <v>0.28999999999999998</v>
      </c>
      <c r="I22" s="18">
        <v>0.3</v>
      </c>
      <c r="J22" s="18">
        <v>0.32</v>
      </c>
      <c r="K22" s="18">
        <v>0.35</v>
      </c>
      <c r="L22" s="16">
        <f>_xlfn.CEILING.MATH(AVERAGE(D22,E22,F22,G22,H22,I22,J22,K22),0.01)</f>
        <v>0.28000000000000003</v>
      </c>
      <c r="M22" s="17">
        <f t="shared" si="3"/>
        <v>4.1747540560578243E-2</v>
      </c>
      <c r="N22" s="16">
        <f t="shared" si="4"/>
        <v>0.24</v>
      </c>
      <c r="O22" s="16">
        <f t="shared" si="5"/>
        <v>0.35</v>
      </c>
      <c r="P22" s="52">
        <v>0.3</v>
      </c>
      <c r="X22" s="9"/>
    </row>
    <row r="23" spans="1:26" x14ac:dyDescent="0.25">
      <c r="A23" s="72"/>
      <c r="B23" s="55"/>
      <c r="C23" s="1" t="s">
        <v>29</v>
      </c>
      <c r="D23">
        <v>9068</v>
      </c>
      <c r="E23">
        <v>10109</v>
      </c>
      <c r="F23">
        <v>7441</v>
      </c>
      <c r="G23">
        <v>6700</v>
      </c>
      <c r="H23">
        <v>7421</v>
      </c>
      <c r="I23">
        <v>9308</v>
      </c>
      <c r="J23">
        <v>10390</v>
      </c>
      <c r="K23">
        <v>11388</v>
      </c>
      <c r="L23" s="12">
        <f>_xlfn.CEILING.MATH(AVERAGE(D23,E23,F23,G23,H23,I23,J23,K23),1)</f>
        <v>8979</v>
      </c>
      <c r="M23" s="13">
        <f t="shared" si="3"/>
        <v>1655.0315868802711</v>
      </c>
      <c r="N23" s="12">
        <f t="shared" si="4"/>
        <v>6700</v>
      </c>
      <c r="O23" s="12">
        <f t="shared" si="5"/>
        <v>11388</v>
      </c>
      <c r="P23" s="53"/>
      <c r="X23" s="9"/>
    </row>
    <row r="24" spans="1:26" x14ac:dyDescent="0.25">
      <c r="A24" s="72"/>
      <c r="B24" s="75" t="s">
        <v>98</v>
      </c>
      <c r="C24" s="2" t="s">
        <v>35</v>
      </c>
      <c r="D24" s="7">
        <v>0.88</v>
      </c>
      <c r="E24" s="7">
        <v>0.87</v>
      </c>
      <c r="F24" s="7">
        <v>0.85</v>
      </c>
      <c r="G24" s="7">
        <v>0.84</v>
      </c>
      <c r="H24" s="7">
        <v>0.85</v>
      </c>
      <c r="I24" s="7">
        <v>0.84</v>
      </c>
      <c r="J24" s="7">
        <v>0.85</v>
      </c>
      <c r="K24" s="7">
        <v>0.79</v>
      </c>
      <c r="L24" s="14">
        <f>_xlfn.CEILING.MATH(AVERAGE(D24,E24,F24,G24,H24,I24,J24,K24),0.01)</f>
        <v>0.85</v>
      </c>
      <c r="M24" s="13">
        <f t="shared" si="3"/>
        <v>2.669269563007827E-2</v>
      </c>
      <c r="N24" s="14">
        <f t="shared" si="4"/>
        <v>0.79</v>
      </c>
      <c r="O24" s="14">
        <f t="shared" si="5"/>
        <v>0.88</v>
      </c>
      <c r="P24" s="56">
        <v>0.85</v>
      </c>
      <c r="X24" s="9"/>
    </row>
    <row r="25" spans="1:26" x14ac:dyDescent="0.25">
      <c r="A25" s="72"/>
      <c r="B25" s="51"/>
      <c r="C25" s="1" t="s">
        <v>29</v>
      </c>
      <c r="D25">
        <v>11198</v>
      </c>
      <c r="E25">
        <v>12725</v>
      </c>
      <c r="F25">
        <v>9558</v>
      </c>
      <c r="G25">
        <v>8102</v>
      </c>
      <c r="H25">
        <v>9306</v>
      </c>
      <c r="I25">
        <v>12131</v>
      </c>
      <c r="J25">
        <v>14039</v>
      </c>
      <c r="K25">
        <v>14841</v>
      </c>
      <c r="L25" s="12">
        <f>_xlfn.CEILING.MATH(AVERAGE(D25,E25,F25,G25,H25,I25,J25,K25),1)</f>
        <v>11488</v>
      </c>
      <c r="M25" s="13">
        <f t="shared" si="3"/>
        <v>2382.3441636937587</v>
      </c>
      <c r="N25" s="12">
        <f t="shared" si="4"/>
        <v>8102</v>
      </c>
      <c r="O25" s="12">
        <f t="shared" si="5"/>
        <v>14841</v>
      </c>
      <c r="P25" s="53"/>
      <c r="U25" s="9"/>
      <c r="X25" s="9"/>
    </row>
    <row r="26" spans="1:26" x14ac:dyDescent="0.25">
      <c r="A26" s="72"/>
      <c r="B26" s="54" t="s">
        <v>97</v>
      </c>
      <c r="C26" s="2" t="s">
        <v>35</v>
      </c>
      <c r="D26" s="7">
        <v>0.93</v>
      </c>
      <c r="E26" s="7">
        <v>0.95</v>
      </c>
      <c r="F26" s="7">
        <v>0.95</v>
      </c>
      <c r="G26" s="7">
        <v>0.9</v>
      </c>
      <c r="H26" s="7">
        <v>0.91</v>
      </c>
      <c r="I26" s="7">
        <v>0.97</v>
      </c>
      <c r="J26" s="7">
        <v>0.98</v>
      </c>
      <c r="K26" s="7">
        <v>0.96</v>
      </c>
      <c r="L26" s="14">
        <f>_xlfn.CEILING.MATH(AVERAGE(D26,E26,F26,G26,H26,I26,J26,K26),0.01)</f>
        <v>0.95000000000000007</v>
      </c>
      <c r="M26" s="13">
        <f t="shared" si="3"/>
        <v>2.825268634509441E-2</v>
      </c>
      <c r="N26" s="14">
        <f t="shared" si="4"/>
        <v>0.9</v>
      </c>
      <c r="O26" s="14">
        <f t="shared" si="5"/>
        <v>0.98</v>
      </c>
      <c r="P26" s="59">
        <v>0.95</v>
      </c>
      <c r="U26" s="9"/>
      <c r="X26" s="9"/>
    </row>
    <row r="27" spans="1:26" x14ac:dyDescent="0.25">
      <c r="A27" s="72"/>
      <c r="B27" s="55"/>
      <c r="C27" s="15" t="s">
        <v>29</v>
      </c>
      <c r="D27">
        <v>9888</v>
      </c>
      <c r="E27">
        <v>13480</v>
      </c>
      <c r="F27">
        <v>9725</v>
      </c>
      <c r="G27">
        <v>8288</v>
      </c>
      <c r="H27">
        <v>8304</v>
      </c>
      <c r="I27">
        <v>6886</v>
      </c>
      <c r="J27">
        <v>14202</v>
      </c>
      <c r="K27">
        <v>14991</v>
      </c>
      <c r="L27" s="12">
        <f>_xlfn.CEILING.MATH(AVERAGE(D27,E27,F27,G27,H27,I27,J27,K27),1)</f>
        <v>10721</v>
      </c>
      <c r="M27" s="13">
        <f t="shared" si="3"/>
        <v>3073.3148227931351</v>
      </c>
      <c r="N27" s="12">
        <f t="shared" si="4"/>
        <v>6886</v>
      </c>
      <c r="O27" s="12">
        <f t="shared" si="5"/>
        <v>14991</v>
      </c>
      <c r="P27" s="60"/>
      <c r="U27" s="9"/>
      <c r="X27" s="9"/>
    </row>
    <row r="28" spans="1:26" x14ac:dyDescent="0.25">
      <c r="A28" s="72"/>
      <c r="B28" s="75" t="s">
        <v>96</v>
      </c>
      <c r="C28" s="2" t="s">
        <v>35</v>
      </c>
      <c r="D28" s="7">
        <v>0.28000000000000003</v>
      </c>
      <c r="E28" s="7">
        <v>0.35</v>
      </c>
      <c r="F28" s="7">
        <v>0.39</v>
      </c>
      <c r="G28" s="7">
        <v>0.41</v>
      </c>
      <c r="H28" s="7">
        <v>0.54</v>
      </c>
      <c r="I28" s="7">
        <v>0.55000000000000004</v>
      </c>
      <c r="J28" s="7">
        <v>0.54</v>
      </c>
      <c r="K28" s="7">
        <v>0.55000000000000004</v>
      </c>
      <c r="L28" s="14">
        <f>_xlfn.CEILING.MATH(AVERAGE(D28,E28,F28,G28,H28,I28,J28,K28),0.01)</f>
        <v>0.46</v>
      </c>
      <c r="M28" s="13">
        <f t="shared" si="3"/>
        <v>0.10709641850754317</v>
      </c>
      <c r="N28" s="14">
        <f t="shared" si="4"/>
        <v>0.28000000000000003</v>
      </c>
      <c r="O28" s="14">
        <f t="shared" si="5"/>
        <v>0.55000000000000004</v>
      </c>
      <c r="P28" s="56">
        <v>0.5</v>
      </c>
      <c r="U28" s="9"/>
    </row>
    <row r="29" spans="1:26" x14ac:dyDescent="0.25">
      <c r="A29" s="72"/>
      <c r="B29" s="51"/>
      <c r="C29" s="1" t="s">
        <v>29</v>
      </c>
      <c r="D29">
        <v>9676</v>
      </c>
      <c r="E29">
        <v>13242</v>
      </c>
      <c r="F29">
        <v>9756</v>
      </c>
      <c r="G29">
        <v>8599</v>
      </c>
      <c r="H29">
        <v>9637</v>
      </c>
      <c r="I29">
        <v>12057</v>
      </c>
      <c r="J29">
        <v>13526</v>
      </c>
      <c r="K29">
        <v>14765</v>
      </c>
      <c r="L29" s="12">
        <f>_xlfn.CEILING.MATH(AVERAGE(D29,E29,F29,G29,H29,I29,J29,K29),1)</f>
        <v>11408</v>
      </c>
      <c r="M29" s="13">
        <f t="shared" si="3"/>
        <v>2277.0901073832929</v>
      </c>
      <c r="N29" s="12">
        <f t="shared" si="4"/>
        <v>8599</v>
      </c>
      <c r="O29" s="12">
        <f t="shared" si="5"/>
        <v>14765</v>
      </c>
      <c r="P29" s="53"/>
      <c r="U29" s="9"/>
    </row>
    <row r="30" spans="1:26" x14ac:dyDescent="0.25">
      <c r="A30" s="72"/>
      <c r="B30" s="61" t="s">
        <v>95</v>
      </c>
      <c r="C30" s="11" t="s">
        <v>35</v>
      </c>
      <c r="D30" s="65" t="s">
        <v>94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7"/>
      <c r="P30" s="63"/>
      <c r="U30" s="9"/>
    </row>
    <row r="31" spans="1:26" ht="15.75" thickBot="1" x14ac:dyDescent="0.3">
      <c r="A31" s="73"/>
      <c r="B31" s="62"/>
      <c r="C31" s="10" t="s">
        <v>29</v>
      </c>
      <c r="D31" s="68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70"/>
      <c r="P31" s="64"/>
      <c r="U31" s="9"/>
      <c r="X31" s="9"/>
    </row>
    <row r="32" spans="1:26" ht="15" customHeight="1" x14ac:dyDescent="0.25">
      <c r="A32" s="47" t="s">
        <v>7</v>
      </c>
      <c r="B32" s="50" t="s">
        <v>99</v>
      </c>
      <c r="C32" s="19" t="s">
        <v>35</v>
      </c>
      <c r="D32" s="18">
        <v>0.83</v>
      </c>
      <c r="E32" s="18">
        <v>0.82</v>
      </c>
      <c r="F32" s="18">
        <v>0.78</v>
      </c>
      <c r="G32" s="18">
        <v>0.77</v>
      </c>
      <c r="H32" s="18">
        <v>0.78</v>
      </c>
      <c r="I32" s="18">
        <v>0.8</v>
      </c>
      <c r="J32" s="18">
        <v>0.88</v>
      </c>
      <c r="K32" s="18">
        <v>0.88</v>
      </c>
      <c r="L32" s="16">
        <f>_xlfn.CEILING.MATH(AVERAGE(D32,E32,F32,G32,H32,I32,J32,K32),0.01)</f>
        <v>0.82000000000000006</v>
      </c>
      <c r="M32" s="17">
        <f t="shared" ref="M32:M39" si="6">+_xlfn.STDEV.S(D32:K32)</f>
        <v>4.3670846764665053E-2</v>
      </c>
      <c r="N32" s="16">
        <f t="shared" ref="N32:N39" si="7">MIN(D32:K32)</f>
        <v>0.77</v>
      </c>
      <c r="O32" s="16">
        <f t="shared" ref="O32:O39" si="8">MAX(D32:K32)</f>
        <v>0.88</v>
      </c>
      <c r="P32" s="52">
        <v>0.85</v>
      </c>
      <c r="U32" s="9"/>
      <c r="X32" s="9"/>
    </row>
    <row r="33" spans="1:24" x14ac:dyDescent="0.25">
      <c r="A33" s="48"/>
      <c r="B33" s="51"/>
      <c r="C33" s="1" t="s">
        <v>29</v>
      </c>
      <c r="D33">
        <v>12482</v>
      </c>
      <c r="E33">
        <v>13136</v>
      </c>
      <c r="F33">
        <v>7059</v>
      </c>
      <c r="G33">
        <v>4586</v>
      </c>
      <c r="H33">
        <v>4619</v>
      </c>
      <c r="I33">
        <v>4942</v>
      </c>
      <c r="J33">
        <v>4775</v>
      </c>
      <c r="K33">
        <v>4214</v>
      </c>
      <c r="L33" s="12">
        <f>_xlfn.CEILING.MATH(AVERAGE(D33,E33,F33,G33,H33,I33,J33,K33),1)</f>
        <v>6977</v>
      </c>
      <c r="M33" s="13">
        <f t="shared" si="6"/>
        <v>3706.1006052761941</v>
      </c>
      <c r="N33" s="12">
        <f t="shared" si="7"/>
        <v>4214</v>
      </c>
      <c r="O33" s="12">
        <f t="shared" si="8"/>
        <v>13136</v>
      </c>
      <c r="P33" s="53"/>
      <c r="X33" s="9"/>
    </row>
    <row r="34" spans="1:24" x14ac:dyDescent="0.25">
      <c r="A34" s="48"/>
      <c r="B34" s="54" t="s">
        <v>98</v>
      </c>
      <c r="C34" s="2" t="s">
        <v>35</v>
      </c>
      <c r="D34" s="7">
        <v>0.95</v>
      </c>
      <c r="E34" s="7">
        <v>0.95</v>
      </c>
      <c r="F34" s="7">
        <v>0.96</v>
      </c>
      <c r="G34" s="7">
        <v>0.96</v>
      </c>
      <c r="H34" s="7">
        <v>0.97</v>
      </c>
      <c r="I34" s="7">
        <v>0.96</v>
      </c>
      <c r="J34" s="7">
        <v>0.96</v>
      </c>
      <c r="K34" s="7">
        <v>0.96</v>
      </c>
      <c r="L34" s="14">
        <f>_xlfn.CEILING.MATH(AVERAGE(D34,E34,F34,G34,H34,I34,J34,K34),0.01)</f>
        <v>0.96</v>
      </c>
      <c r="M34" s="13">
        <f t="shared" si="6"/>
        <v>6.4086994446165635E-3</v>
      </c>
      <c r="N34" s="14">
        <f t="shared" si="7"/>
        <v>0.95</v>
      </c>
      <c r="O34" s="14">
        <f t="shared" si="8"/>
        <v>0.97</v>
      </c>
      <c r="P34" s="56">
        <v>0.95</v>
      </c>
    </row>
    <row r="35" spans="1:24" x14ac:dyDescent="0.25">
      <c r="A35" s="48"/>
      <c r="B35" s="55"/>
      <c r="C35" s="1" t="s">
        <v>29</v>
      </c>
      <c r="D35">
        <v>12435</v>
      </c>
      <c r="E35">
        <v>13064</v>
      </c>
      <c r="F35">
        <v>7023</v>
      </c>
      <c r="G35">
        <v>4478</v>
      </c>
      <c r="H35">
        <v>4474</v>
      </c>
      <c r="I35">
        <v>4918</v>
      </c>
      <c r="J35">
        <v>4753</v>
      </c>
      <c r="K35">
        <v>4208</v>
      </c>
      <c r="L35" s="12">
        <f>_xlfn.CEILING.MATH(AVERAGE(D35,E35,F35,G35,H35,I35,J35,K35),1)</f>
        <v>6920</v>
      </c>
      <c r="M35" s="13">
        <f t="shared" si="6"/>
        <v>3706.7444490704083</v>
      </c>
      <c r="N35" s="12">
        <f t="shared" si="7"/>
        <v>4208</v>
      </c>
      <c r="O35" s="12">
        <f t="shared" si="8"/>
        <v>13064</v>
      </c>
      <c r="P35" s="53"/>
    </row>
    <row r="36" spans="1:24" x14ac:dyDescent="0.25">
      <c r="A36" s="48"/>
      <c r="B36" s="57" t="s">
        <v>97</v>
      </c>
      <c r="C36" s="2" t="s">
        <v>35</v>
      </c>
      <c r="D36" s="7">
        <v>0.96</v>
      </c>
      <c r="E36" s="7">
        <v>0.97</v>
      </c>
      <c r="F36" s="7">
        <v>0.97</v>
      </c>
      <c r="G36" s="7">
        <v>0.77</v>
      </c>
      <c r="H36" s="7">
        <v>0.87</v>
      </c>
      <c r="I36" s="7">
        <v>0.97</v>
      </c>
      <c r="J36" s="7">
        <v>0.98</v>
      </c>
      <c r="K36" s="7">
        <v>0.98</v>
      </c>
      <c r="L36" s="14">
        <f>_xlfn.CEILING.MATH(AVERAGE(D36,E36,F36,G36,H36,I36,J36,K36),0.01)</f>
        <v>0.94000000000000006</v>
      </c>
      <c r="M36" s="13">
        <f t="shared" si="6"/>
        <v>7.5391833585797388E-2</v>
      </c>
      <c r="N36" s="14">
        <f t="shared" si="7"/>
        <v>0.77</v>
      </c>
      <c r="O36" s="14">
        <f t="shared" si="8"/>
        <v>0.98</v>
      </c>
      <c r="P36" s="59">
        <v>0.95</v>
      </c>
    </row>
    <row r="37" spans="1:24" x14ac:dyDescent="0.25">
      <c r="A37" s="48"/>
      <c r="B37" s="58"/>
      <c r="C37" s="15" t="s">
        <v>29</v>
      </c>
      <c r="D37">
        <v>11641</v>
      </c>
      <c r="E37">
        <v>13132</v>
      </c>
      <c r="F37">
        <v>7047</v>
      </c>
      <c r="G37">
        <v>4530</v>
      </c>
      <c r="H37">
        <v>4205</v>
      </c>
      <c r="I37">
        <v>2823</v>
      </c>
      <c r="J37">
        <v>4775</v>
      </c>
      <c r="K37">
        <v>4214</v>
      </c>
      <c r="L37" s="12">
        <f>_xlfn.CEILING.MATH(AVERAGE(D37,E37,F37,G37,H37,I37,J37,K37),1)</f>
        <v>6546</v>
      </c>
      <c r="M37" s="13">
        <f t="shared" si="6"/>
        <v>3809.1122489367517</v>
      </c>
      <c r="N37" s="12">
        <f t="shared" si="7"/>
        <v>2823</v>
      </c>
      <c r="O37" s="12">
        <f t="shared" si="8"/>
        <v>13132</v>
      </c>
      <c r="P37" s="60"/>
    </row>
    <row r="38" spans="1:24" x14ac:dyDescent="0.25">
      <c r="A38" s="48"/>
      <c r="B38" s="54" t="s">
        <v>96</v>
      </c>
      <c r="C38" s="2" t="s">
        <v>35</v>
      </c>
      <c r="D38" s="7">
        <v>0.18</v>
      </c>
      <c r="E38" s="7">
        <v>0.28999999999999998</v>
      </c>
      <c r="F38" s="7">
        <v>0.38</v>
      </c>
      <c r="G38" s="7">
        <v>0.42</v>
      </c>
      <c r="H38" s="7">
        <v>0.48</v>
      </c>
      <c r="I38" s="7">
        <v>0.5</v>
      </c>
      <c r="J38" s="7">
        <v>0.47</v>
      </c>
      <c r="K38" s="7">
        <v>0.5</v>
      </c>
      <c r="L38" s="14">
        <f>_xlfn.CEILING.MATH(AVERAGE(D38,E38,F38,G38,H38,I38,J38,K38),0.01)</f>
        <v>0.41000000000000003</v>
      </c>
      <c r="M38" s="13">
        <f t="shared" si="6"/>
        <v>0.11498447100121212</v>
      </c>
      <c r="N38" s="14">
        <f t="shared" si="7"/>
        <v>0.18</v>
      </c>
      <c r="O38" s="14">
        <f t="shared" si="8"/>
        <v>0.5</v>
      </c>
      <c r="P38" s="56">
        <v>0.45</v>
      </c>
    </row>
    <row r="39" spans="1:24" x14ac:dyDescent="0.25">
      <c r="A39" s="48"/>
      <c r="B39" s="55"/>
      <c r="C39" s="1" t="s">
        <v>29</v>
      </c>
      <c r="D39">
        <v>11361</v>
      </c>
      <c r="E39">
        <v>12983</v>
      </c>
      <c r="F39">
        <v>7047</v>
      </c>
      <c r="G39">
        <v>4587</v>
      </c>
      <c r="H39">
        <v>4619</v>
      </c>
      <c r="I39">
        <v>4828</v>
      </c>
      <c r="J39">
        <v>4667</v>
      </c>
      <c r="K39">
        <v>4145</v>
      </c>
      <c r="L39" s="12">
        <f>_xlfn.CEILING.MATH(AVERAGE(D39,E39,F39,G39,H39,I39,J39,K39),1)</f>
        <v>6780</v>
      </c>
      <c r="M39" s="13">
        <f t="shared" si="6"/>
        <v>3468.8723131588454</v>
      </c>
      <c r="N39" s="12">
        <f t="shared" si="7"/>
        <v>4145</v>
      </c>
      <c r="O39" s="12">
        <f t="shared" si="8"/>
        <v>12983</v>
      </c>
      <c r="P39" s="53"/>
    </row>
    <row r="40" spans="1:24" x14ac:dyDescent="0.25">
      <c r="A40" s="48"/>
      <c r="B40" s="61" t="s">
        <v>95</v>
      </c>
      <c r="C40" s="11" t="s">
        <v>35</v>
      </c>
      <c r="D40" s="65" t="s">
        <v>94</v>
      </c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7"/>
      <c r="P40" s="63"/>
    </row>
    <row r="41" spans="1:24" ht="15.75" thickBot="1" x14ac:dyDescent="0.3">
      <c r="A41" s="49"/>
      <c r="B41" s="62"/>
      <c r="C41" s="10" t="s">
        <v>29</v>
      </c>
      <c r="D41" s="68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70"/>
      <c r="P41" s="64"/>
    </row>
    <row r="45" spans="1:24" x14ac:dyDescent="0.25">
      <c r="A45" t="s">
        <v>93</v>
      </c>
    </row>
    <row r="46" spans="1:24" x14ac:dyDescent="0.25">
      <c r="A46" t="s">
        <v>92</v>
      </c>
    </row>
    <row r="47" spans="1:24" x14ac:dyDescent="0.25">
      <c r="A47" t="s">
        <v>91</v>
      </c>
    </row>
    <row r="48" spans="1:24" x14ac:dyDescent="0.25">
      <c r="A48" t="s">
        <v>72</v>
      </c>
    </row>
    <row r="49" spans="1:1" x14ac:dyDescent="0.25">
      <c r="A49" t="s">
        <v>102</v>
      </c>
    </row>
    <row r="50" spans="1:1" x14ac:dyDescent="0.25">
      <c r="A50" t="s">
        <v>71</v>
      </c>
    </row>
    <row r="51" spans="1:1" x14ac:dyDescent="0.25">
      <c r="A51" t="s">
        <v>103</v>
      </c>
    </row>
    <row r="52" spans="1:1" x14ac:dyDescent="0.25">
      <c r="A52" t="s">
        <v>90</v>
      </c>
    </row>
    <row r="53" spans="1:1" x14ac:dyDescent="0.25">
      <c r="A53" t="s">
        <v>70</v>
      </c>
    </row>
    <row r="54" spans="1:1" x14ac:dyDescent="0.25">
      <c r="A54" t="s">
        <v>67</v>
      </c>
    </row>
    <row r="55" spans="1:1" x14ac:dyDescent="0.25">
      <c r="A55" t="s">
        <v>89</v>
      </c>
    </row>
    <row r="56" spans="1:1" x14ac:dyDescent="0.25">
      <c r="A56" t="s">
        <v>88</v>
      </c>
    </row>
    <row r="57" spans="1:1" x14ac:dyDescent="0.25">
      <c r="A57" t="s">
        <v>66</v>
      </c>
    </row>
    <row r="58" spans="1:1" x14ac:dyDescent="0.25">
      <c r="A58" t="s">
        <v>65</v>
      </c>
    </row>
    <row r="59" spans="1:1" x14ac:dyDescent="0.25">
      <c r="A59" t="s">
        <v>64</v>
      </c>
    </row>
    <row r="60" spans="1:1" x14ac:dyDescent="0.25">
      <c r="A60" t="s">
        <v>63</v>
      </c>
    </row>
    <row r="61" spans="1:1" x14ac:dyDescent="0.25">
      <c r="A61" t="s">
        <v>62</v>
      </c>
    </row>
    <row r="62" spans="1:1" x14ac:dyDescent="0.25">
      <c r="A62" t="s">
        <v>61</v>
      </c>
    </row>
    <row r="63" spans="1:1" x14ac:dyDescent="0.25">
      <c r="A63" t="s">
        <v>87</v>
      </c>
    </row>
    <row r="64" spans="1:1" x14ac:dyDescent="0.25">
      <c r="A64" t="s">
        <v>60</v>
      </c>
    </row>
    <row r="65" spans="1:1" x14ac:dyDescent="0.25">
      <c r="A65" t="s">
        <v>59</v>
      </c>
    </row>
    <row r="66" spans="1:1" x14ac:dyDescent="0.25">
      <c r="A66" t="s">
        <v>57</v>
      </c>
    </row>
    <row r="67" spans="1:1" x14ac:dyDescent="0.25">
      <c r="A67" t="s">
        <v>56</v>
      </c>
    </row>
    <row r="68" spans="1:1" x14ac:dyDescent="0.25">
      <c r="A68" t="s">
        <v>55</v>
      </c>
    </row>
    <row r="69" spans="1:1" x14ac:dyDescent="0.25">
      <c r="A69" t="s">
        <v>54</v>
      </c>
    </row>
    <row r="70" spans="1:1" x14ac:dyDescent="0.25">
      <c r="A70" t="s">
        <v>53</v>
      </c>
    </row>
    <row r="71" spans="1:1" x14ac:dyDescent="0.25">
      <c r="A71" t="s">
        <v>52</v>
      </c>
    </row>
    <row r="72" spans="1:1" x14ac:dyDescent="0.25">
      <c r="A72" t="s">
        <v>51</v>
      </c>
    </row>
    <row r="73" spans="1:1" x14ac:dyDescent="0.25">
      <c r="A73" t="s">
        <v>50</v>
      </c>
    </row>
    <row r="74" spans="1:1" x14ac:dyDescent="0.25">
      <c r="A74" t="s">
        <v>49</v>
      </c>
    </row>
    <row r="75" spans="1:1" x14ac:dyDescent="0.25">
      <c r="A75" t="s">
        <v>86</v>
      </c>
    </row>
    <row r="76" spans="1:1" x14ac:dyDescent="0.25">
      <c r="A76" t="s">
        <v>104</v>
      </c>
    </row>
    <row r="81" spans="1:1" x14ac:dyDescent="0.25">
      <c r="A81" t="s">
        <v>72</v>
      </c>
    </row>
    <row r="82" spans="1:1" x14ac:dyDescent="0.25">
      <c r="A82" t="s">
        <v>105</v>
      </c>
    </row>
    <row r="83" spans="1:1" x14ac:dyDescent="0.25">
      <c r="A83" t="s">
        <v>102</v>
      </c>
    </row>
    <row r="84" spans="1:1" x14ac:dyDescent="0.25">
      <c r="A84" t="s">
        <v>71</v>
      </c>
    </row>
    <row r="85" spans="1:1" x14ac:dyDescent="0.25">
      <c r="A85" t="s">
        <v>106</v>
      </c>
    </row>
    <row r="86" spans="1:1" x14ac:dyDescent="0.25">
      <c r="A86" t="s">
        <v>107</v>
      </c>
    </row>
    <row r="87" spans="1:1" x14ac:dyDescent="0.25">
      <c r="A87" t="s">
        <v>108</v>
      </c>
    </row>
    <row r="88" spans="1:1" x14ac:dyDescent="0.25">
      <c r="A88" t="s">
        <v>109</v>
      </c>
    </row>
    <row r="89" spans="1:1" x14ac:dyDescent="0.25">
      <c r="A89" t="s">
        <v>110</v>
      </c>
    </row>
    <row r="90" spans="1:1" x14ac:dyDescent="0.25">
      <c r="A90" t="s">
        <v>111</v>
      </c>
    </row>
    <row r="91" spans="1:1" x14ac:dyDescent="0.25">
      <c r="A91" t="s">
        <v>112</v>
      </c>
    </row>
    <row r="92" spans="1:1" x14ac:dyDescent="0.25">
      <c r="A92" t="s">
        <v>72</v>
      </c>
    </row>
    <row r="93" spans="1:1" x14ac:dyDescent="0.25">
      <c r="A93" t="s">
        <v>113</v>
      </c>
    </row>
    <row r="94" spans="1:1" x14ac:dyDescent="0.25">
      <c r="A94" t="s">
        <v>102</v>
      </c>
    </row>
    <row r="95" spans="1:1" x14ac:dyDescent="0.25">
      <c r="A95" t="s">
        <v>71</v>
      </c>
    </row>
    <row r="96" spans="1:1" x14ac:dyDescent="0.25">
      <c r="A96" t="s">
        <v>106</v>
      </c>
    </row>
    <row r="97" spans="1:1" x14ac:dyDescent="0.25">
      <c r="A97" t="s">
        <v>114</v>
      </c>
    </row>
    <row r="98" spans="1:1" x14ac:dyDescent="0.25">
      <c r="A98" t="s">
        <v>108</v>
      </c>
    </row>
    <row r="99" spans="1:1" x14ac:dyDescent="0.25">
      <c r="A99" t="s">
        <v>109</v>
      </c>
    </row>
    <row r="100" spans="1:1" x14ac:dyDescent="0.25">
      <c r="A100" t="s">
        <v>110</v>
      </c>
    </row>
    <row r="101" spans="1:1" x14ac:dyDescent="0.25">
      <c r="A101" t="s">
        <v>111</v>
      </c>
    </row>
    <row r="102" spans="1:1" x14ac:dyDescent="0.25">
      <c r="A102" t="s">
        <v>112</v>
      </c>
    </row>
    <row r="103" spans="1:1" x14ac:dyDescent="0.25">
      <c r="A103" t="s">
        <v>72</v>
      </c>
    </row>
    <row r="104" spans="1:1" x14ac:dyDescent="0.25">
      <c r="A104" t="s">
        <v>115</v>
      </c>
    </row>
    <row r="105" spans="1:1" x14ac:dyDescent="0.25">
      <c r="A105" t="s">
        <v>102</v>
      </c>
    </row>
    <row r="106" spans="1:1" x14ac:dyDescent="0.25">
      <c r="A106" t="s">
        <v>71</v>
      </c>
    </row>
    <row r="107" spans="1:1" x14ac:dyDescent="0.25">
      <c r="A107" t="s">
        <v>106</v>
      </c>
    </row>
    <row r="108" spans="1:1" x14ac:dyDescent="0.25">
      <c r="A108" t="s">
        <v>116</v>
      </c>
    </row>
    <row r="109" spans="1:1" x14ac:dyDescent="0.25">
      <c r="A109" t="s">
        <v>108</v>
      </c>
    </row>
    <row r="110" spans="1:1" x14ac:dyDescent="0.25">
      <c r="A110" t="s">
        <v>109</v>
      </c>
    </row>
    <row r="111" spans="1:1" x14ac:dyDescent="0.25">
      <c r="A111" t="s">
        <v>110</v>
      </c>
    </row>
    <row r="112" spans="1:1" x14ac:dyDescent="0.25">
      <c r="A112" t="s">
        <v>111</v>
      </c>
    </row>
    <row r="113" spans="1:1" x14ac:dyDescent="0.25">
      <c r="A113" t="s">
        <v>112</v>
      </c>
    </row>
    <row r="114" spans="1:1" x14ac:dyDescent="0.25">
      <c r="A114" t="s">
        <v>72</v>
      </c>
    </row>
    <row r="115" spans="1:1" x14ac:dyDescent="0.25">
      <c r="A115" t="s">
        <v>117</v>
      </c>
    </row>
    <row r="116" spans="1:1" x14ac:dyDescent="0.25">
      <c r="A116" t="s">
        <v>102</v>
      </c>
    </row>
    <row r="117" spans="1:1" x14ac:dyDescent="0.25">
      <c r="A117" t="s">
        <v>71</v>
      </c>
    </row>
    <row r="118" spans="1:1" x14ac:dyDescent="0.25">
      <c r="A118" t="s">
        <v>106</v>
      </c>
    </row>
    <row r="119" spans="1:1" x14ac:dyDescent="0.25">
      <c r="A119" t="s">
        <v>118</v>
      </c>
    </row>
    <row r="120" spans="1:1" x14ac:dyDescent="0.25">
      <c r="A120" t="s">
        <v>108</v>
      </c>
    </row>
    <row r="121" spans="1:1" x14ac:dyDescent="0.25">
      <c r="A121" t="s">
        <v>109</v>
      </c>
    </row>
    <row r="122" spans="1:1" x14ac:dyDescent="0.25">
      <c r="A122" t="s">
        <v>110</v>
      </c>
    </row>
    <row r="123" spans="1:1" x14ac:dyDescent="0.25">
      <c r="A123" t="s">
        <v>111</v>
      </c>
    </row>
    <row r="124" spans="1:1" x14ac:dyDescent="0.25">
      <c r="A124" t="s">
        <v>112</v>
      </c>
    </row>
    <row r="125" spans="1:1" x14ac:dyDescent="0.25">
      <c r="A125" t="s">
        <v>72</v>
      </c>
    </row>
    <row r="126" spans="1:1" x14ac:dyDescent="0.25">
      <c r="A126" t="s">
        <v>119</v>
      </c>
    </row>
    <row r="127" spans="1:1" x14ac:dyDescent="0.25">
      <c r="A127" t="s">
        <v>102</v>
      </c>
    </row>
    <row r="128" spans="1:1" x14ac:dyDescent="0.25">
      <c r="A128" t="s">
        <v>71</v>
      </c>
    </row>
    <row r="129" spans="1:1" x14ac:dyDescent="0.25">
      <c r="A129" t="s">
        <v>106</v>
      </c>
    </row>
    <row r="130" spans="1:1" x14ac:dyDescent="0.25">
      <c r="A130" t="s">
        <v>120</v>
      </c>
    </row>
    <row r="131" spans="1:1" x14ac:dyDescent="0.25">
      <c r="A131" t="s">
        <v>108</v>
      </c>
    </row>
    <row r="132" spans="1:1" x14ac:dyDescent="0.25">
      <c r="A132" t="s">
        <v>109</v>
      </c>
    </row>
    <row r="133" spans="1:1" x14ac:dyDescent="0.25">
      <c r="A133" t="s">
        <v>110</v>
      </c>
    </row>
    <row r="134" spans="1:1" x14ac:dyDescent="0.25">
      <c r="A134" t="s">
        <v>111</v>
      </c>
    </row>
    <row r="135" spans="1:1" x14ac:dyDescent="0.25">
      <c r="A135" t="s">
        <v>112</v>
      </c>
    </row>
    <row r="136" spans="1:1" x14ac:dyDescent="0.25">
      <c r="A136" t="s">
        <v>72</v>
      </c>
    </row>
    <row r="137" spans="1:1" x14ac:dyDescent="0.25">
      <c r="A137" t="s">
        <v>121</v>
      </c>
    </row>
    <row r="138" spans="1:1" x14ac:dyDescent="0.25">
      <c r="A138" t="s">
        <v>102</v>
      </c>
    </row>
    <row r="139" spans="1:1" x14ac:dyDescent="0.25">
      <c r="A139" t="s">
        <v>71</v>
      </c>
    </row>
    <row r="140" spans="1:1" x14ac:dyDescent="0.25">
      <c r="A140" t="s">
        <v>106</v>
      </c>
    </row>
    <row r="141" spans="1:1" x14ac:dyDescent="0.25">
      <c r="A141" t="s">
        <v>122</v>
      </c>
    </row>
    <row r="142" spans="1:1" x14ac:dyDescent="0.25">
      <c r="A142" t="s">
        <v>108</v>
      </c>
    </row>
    <row r="143" spans="1:1" x14ac:dyDescent="0.25">
      <c r="A143" t="s">
        <v>109</v>
      </c>
    </row>
    <row r="144" spans="1:1" x14ac:dyDescent="0.25">
      <c r="A144" t="s">
        <v>110</v>
      </c>
    </row>
    <row r="145" spans="1:1" x14ac:dyDescent="0.25">
      <c r="A145" t="s">
        <v>111</v>
      </c>
    </row>
    <row r="146" spans="1:1" x14ac:dyDescent="0.25">
      <c r="A146" t="s">
        <v>112</v>
      </c>
    </row>
    <row r="147" spans="1:1" x14ac:dyDescent="0.25">
      <c r="A147" t="s">
        <v>72</v>
      </c>
    </row>
    <row r="148" spans="1:1" x14ac:dyDescent="0.25">
      <c r="A148" t="s">
        <v>123</v>
      </c>
    </row>
    <row r="149" spans="1:1" x14ac:dyDescent="0.25">
      <c r="A149" t="s">
        <v>102</v>
      </c>
    </row>
    <row r="150" spans="1:1" x14ac:dyDescent="0.25">
      <c r="A150" t="s">
        <v>71</v>
      </c>
    </row>
    <row r="151" spans="1:1" x14ac:dyDescent="0.25">
      <c r="A151" t="s">
        <v>106</v>
      </c>
    </row>
    <row r="152" spans="1:1" x14ac:dyDescent="0.25">
      <c r="A152" t="s">
        <v>124</v>
      </c>
    </row>
    <row r="153" spans="1:1" x14ac:dyDescent="0.25">
      <c r="A153" t="s">
        <v>108</v>
      </c>
    </row>
    <row r="154" spans="1:1" x14ac:dyDescent="0.25">
      <c r="A154" t="s">
        <v>109</v>
      </c>
    </row>
    <row r="155" spans="1:1" x14ac:dyDescent="0.25">
      <c r="A155" t="s">
        <v>110</v>
      </c>
    </row>
    <row r="156" spans="1:1" x14ac:dyDescent="0.25">
      <c r="A156" t="s">
        <v>111</v>
      </c>
    </row>
    <row r="157" spans="1:1" x14ac:dyDescent="0.25">
      <c r="A157" t="s">
        <v>112</v>
      </c>
    </row>
    <row r="158" spans="1:1" x14ac:dyDescent="0.25">
      <c r="A158" t="s">
        <v>72</v>
      </c>
    </row>
    <row r="159" spans="1:1" x14ac:dyDescent="0.25">
      <c r="A159" t="s">
        <v>125</v>
      </c>
    </row>
    <row r="160" spans="1:1" x14ac:dyDescent="0.25">
      <c r="A160" t="s">
        <v>102</v>
      </c>
    </row>
    <row r="161" spans="1:1" x14ac:dyDescent="0.25">
      <c r="A161" t="s">
        <v>71</v>
      </c>
    </row>
    <row r="162" spans="1:1" x14ac:dyDescent="0.25">
      <c r="A162" t="s">
        <v>106</v>
      </c>
    </row>
    <row r="163" spans="1:1" x14ac:dyDescent="0.25">
      <c r="A163" t="s">
        <v>126</v>
      </c>
    </row>
    <row r="164" spans="1:1" x14ac:dyDescent="0.25">
      <c r="A164" t="s">
        <v>108</v>
      </c>
    </row>
    <row r="165" spans="1:1" x14ac:dyDescent="0.25">
      <c r="A165" t="s">
        <v>109</v>
      </c>
    </row>
    <row r="166" spans="1:1" x14ac:dyDescent="0.25">
      <c r="A166" t="s">
        <v>110</v>
      </c>
    </row>
    <row r="167" spans="1:1" x14ac:dyDescent="0.25">
      <c r="A167" t="s">
        <v>111</v>
      </c>
    </row>
    <row r="170" spans="1:1" x14ac:dyDescent="0.25">
      <c r="A170" t="s">
        <v>127</v>
      </c>
    </row>
    <row r="171" spans="1:1" x14ac:dyDescent="0.25">
      <c r="A171" t="s">
        <v>128</v>
      </c>
    </row>
    <row r="172" spans="1:1" x14ac:dyDescent="0.25">
      <c r="A172" t="s">
        <v>129</v>
      </c>
    </row>
    <row r="173" spans="1:1" x14ac:dyDescent="0.25">
      <c r="A173" t="s">
        <v>130</v>
      </c>
    </row>
    <row r="178" spans="1:1" x14ac:dyDescent="0.25">
      <c r="A178" t="s">
        <v>85</v>
      </c>
    </row>
    <row r="179" spans="1:1" x14ac:dyDescent="0.25">
      <c r="A179" t="s">
        <v>41</v>
      </c>
    </row>
    <row r="180" spans="1:1" x14ac:dyDescent="0.25">
      <c r="A180" t="s">
        <v>40</v>
      </c>
    </row>
    <row r="181" spans="1:1" x14ac:dyDescent="0.25">
      <c r="A181" t="s">
        <v>39</v>
      </c>
    </row>
    <row r="182" spans="1:1" x14ac:dyDescent="0.25">
      <c r="A182" t="s">
        <v>46</v>
      </c>
    </row>
    <row r="183" spans="1:1" x14ac:dyDescent="0.25">
      <c r="A183" t="s">
        <v>131</v>
      </c>
    </row>
    <row r="184" spans="1:1" x14ac:dyDescent="0.25">
      <c r="A184" t="s">
        <v>84</v>
      </c>
    </row>
    <row r="185" spans="1:1" x14ac:dyDescent="0.25">
      <c r="A185" t="s">
        <v>43</v>
      </c>
    </row>
    <row r="187" spans="1:1" x14ac:dyDescent="0.25">
      <c r="A187" t="s">
        <v>40</v>
      </c>
    </row>
    <row r="188" spans="1:1" x14ac:dyDescent="0.25">
      <c r="A188" t="s">
        <v>39</v>
      </c>
    </row>
    <row r="189" spans="1:1" x14ac:dyDescent="0.25">
      <c r="A189" t="s">
        <v>38</v>
      </c>
    </row>
    <row r="190" spans="1:1" x14ac:dyDescent="0.25">
      <c r="A190" t="s">
        <v>131</v>
      </c>
    </row>
    <row r="191" spans="1:1" x14ac:dyDescent="0.25">
      <c r="A191" t="s">
        <v>83</v>
      </c>
    </row>
    <row r="192" spans="1:1" x14ac:dyDescent="0.25">
      <c r="A192" t="s">
        <v>43</v>
      </c>
    </row>
    <row r="193" spans="1:1" x14ac:dyDescent="0.25">
      <c r="A193" t="s">
        <v>36</v>
      </c>
    </row>
    <row r="195" spans="1:1" x14ac:dyDescent="0.25">
      <c r="A195" t="s">
        <v>82</v>
      </c>
    </row>
    <row r="196" spans="1:1" x14ac:dyDescent="0.25">
      <c r="A196" t="s">
        <v>41</v>
      </c>
    </row>
    <row r="197" spans="1:1" x14ac:dyDescent="0.25">
      <c r="A197" t="s">
        <v>40</v>
      </c>
    </row>
    <row r="198" spans="1:1" x14ac:dyDescent="0.25">
      <c r="A198" t="s">
        <v>39</v>
      </c>
    </row>
    <row r="199" spans="1:1" x14ac:dyDescent="0.25">
      <c r="A199" t="s">
        <v>46</v>
      </c>
    </row>
    <row r="200" spans="1:1" x14ac:dyDescent="0.25">
      <c r="A200" t="s">
        <v>131</v>
      </c>
    </row>
    <row r="201" spans="1:1" x14ac:dyDescent="0.25">
      <c r="A201" t="s">
        <v>81</v>
      </c>
    </row>
    <row r="202" spans="1:1" x14ac:dyDescent="0.25">
      <c r="A202" t="s">
        <v>43</v>
      </c>
    </row>
    <row r="204" spans="1:1" x14ac:dyDescent="0.25">
      <c r="A204" t="s">
        <v>40</v>
      </c>
    </row>
    <row r="205" spans="1:1" x14ac:dyDescent="0.25">
      <c r="A205" t="s">
        <v>39</v>
      </c>
    </row>
    <row r="206" spans="1:1" x14ac:dyDescent="0.25">
      <c r="A206" t="s">
        <v>38</v>
      </c>
    </row>
    <row r="207" spans="1:1" x14ac:dyDescent="0.25">
      <c r="A207" t="s">
        <v>131</v>
      </c>
    </row>
    <row r="208" spans="1:1" x14ac:dyDescent="0.25">
      <c r="A208" t="s">
        <v>45</v>
      </c>
    </row>
    <row r="209" spans="1:1" x14ac:dyDescent="0.25">
      <c r="A209" t="s">
        <v>80</v>
      </c>
    </row>
    <row r="210" spans="1:1" x14ac:dyDescent="0.25">
      <c r="A210" t="s">
        <v>79</v>
      </c>
    </row>
    <row r="211" spans="1:1" x14ac:dyDescent="0.25">
      <c r="A211" t="s">
        <v>44</v>
      </c>
    </row>
    <row r="212" spans="1:1" x14ac:dyDescent="0.25">
      <c r="A212" t="s">
        <v>43</v>
      </c>
    </row>
    <row r="213" spans="1:1" x14ac:dyDescent="0.25">
      <c r="A213" t="s">
        <v>36</v>
      </c>
    </row>
    <row r="215" spans="1:1" x14ac:dyDescent="0.25">
      <c r="A215" t="s">
        <v>78</v>
      </c>
    </row>
    <row r="216" spans="1:1" x14ac:dyDescent="0.25">
      <c r="A216" t="s">
        <v>41</v>
      </c>
    </row>
    <row r="217" spans="1:1" x14ac:dyDescent="0.25">
      <c r="A217" t="s">
        <v>40</v>
      </c>
    </row>
    <row r="218" spans="1:1" x14ac:dyDescent="0.25">
      <c r="A218" t="s">
        <v>39</v>
      </c>
    </row>
    <row r="219" spans="1:1" x14ac:dyDescent="0.25">
      <c r="A219" t="s">
        <v>38</v>
      </c>
    </row>
    <row r="220" spans="1:1" x14ac:dyDescent="0.25">
      <c r="A220" t="s">
        <v>132</v>
      </c>
    </row>
    <row r="221" spans="1:1" x14ac:dyDescent="0.25">
      <c r="A221" t="s">
        <v>37</v>
      </c>
    </row>
    <row r="224" spans="1:1" x14ac:dyDescent="0.25">
      <c r="A224" t="s">
        <v>40</v>
      </c>
    </row>
    <row r="225" spans="1:1" x14ac:dyDescent="0.25">
      <c r="A225" t="s">
        <v>39</v>
      </c>
    </row>
    <row r="226" spans="1:1" x14ac:dyDescent="0.25">
      <c r="A226" t="s">
        <v>38</v>
      </c>
    </row>
    <row r="227" spans="1:1" x14ac:dyDescent="0.25">
      <c r="A227" t="s">
        <v>133</v>
      </c>
    </row>
    <row r="228" spans="1:1" x14ac:dyDescent="0.25">
      <c r="A228" t="s">
        <v>37</v>
      </c>
    </row>
    <row r="229" spans="1:1" x14ac:dyDescent="0.25">
      <c r="A229" t="s">
        <v>36</v>
      </c>
    </row>
    <row r="231" spans="1:1" x14ac:dyDescent="0.25">
      <c r="A231" t="s">
        <v>77</v>
      </c>
    </row>
    <row r="232" spans="1:1" x14ac:dyDescent="0.25">
      <c r="A232" t="s">
        <v>41</v>
      </c>
    </row>
    <row r="233" spans="1:1" x14ac:dyDescent="0.25">
      <c r="A233" t="s">
        <v>40</v>
      </c>
    </row>
    <row r="234" spans="1:1" x14ac:dyDescent="0.25">
      <c r="A234" t="s">
        <v>39</v>
      </c>
    </row>
    <row r="235" spans="1:1" x14ac:dyDescent="0.25">
      <c r="A235" t="s">
        <v>38</v>
      </c>
    </row>
    <row r="236" spans="1:1" x14ac:dyDescent="0.25">
      <c r="A236" t="s">
        <v>134</v>
      </c>
    </row>
    <row r="237" spans="1:1" x14ac:dyDescent="0.25">
      <c r="A237" t="s">
        <v>135</v>
      </c>
    </row>
    <row r="238" spans="1:1" x14ac:dyDescent="0.25">
      <c r="A238" t="s">
        <v>37</v>
      </c>
    </row>
    <row r="241" spans="1:1" x14ac:dyDescent="0.25">
      <c r="A241" t="s">
        <v>40</v>
      </c>
    </row>
    <row r="242" spans="1:1" x14ac:dyDescent="0.25">
      <c r="A242" t="s">
        <v>39</v>
      </c>
    </row>
    <row r="243" spans="1:1" x14ac:dyDescent="0.25">
      <c r="A243" t="s">
        <v>38</v>
      </c>
    </row>
    <row r="244" spans="1:1" x14ac:dyDescent="0.25">
      <c r="A244" t="s">
        <v>136</v>
      </c>
    </row>
    <row r="245" spans="1:1" x14ac:dyDescent="0.25">
      <c r="A245" t="s">
        <v>37</v>
      </c>
    </row>
    <row r="246" spans="1:1" x14ac:dyDescent="0.25">
      <c r="A246" t="s">
        <v>36</v>
      </c>
    </row>
    <row r="248" spans="1:1" x14ac:dyDescent="0.25">
      <c r="A248" t="s">
        <v>76</v>
      </c>
    </row>
    <row r="249" spans="1:1" x14ac:dyDescent="0.25">
      <c r="A249" t="s">
        <v>75</v>
      </c>
    </row>
    <row r="250" spans="1:1" x14ac:dyDescent="0.25">
      <c r="A250" t="s">
        <v>39</v>
      </c>
    </row>
    <row r="251" spans="1:1" x14ac:dyDescent="0.25">
      <c r="A251" t="s">
        <v>38</v>
      </c>
    </row>
    <row r="252" spans="1:1" x14ac:dyDescent="0.25">
      <c r="A252" t="s">
        <v>137</v>
      </c>
    </row>
    <row r="253" spans="1:1" x14ac:dyDescent="0.25">
      <c r="A253" t="s">
        <v>37</v>
      </c>
    </row>
    <row r="255" spans="1:1" x14ac:dyDescent="0.25">
      <c r="A255" t="s">
        <v>40</v>
      </c>
    </row>
    <row r="256" spans="1:1" x14ac:dyDescent="0.25">
      <c r="A256" t="s">
        <v>39</v>
      </c>
    </row>
    <row r="257" spans="1:1" x14ac:dyDescent="0.25">
      <c r="A257" t="s">
        <v>38</v>
      </c>
    </row>
    <row r="258" spans="1:1" x14ac:dyDescent="0.25">
      <c r="A258" t="s">
        <v>138</v>
      </c>
    </row>
    <row r="259" spans="1:1" x14ac:dyDescent="0.25">
      <c r="A259" t="s">
        <v>37</v>
      </c>
    </row>
    <row r="260" spans="1:1" x14ac:dyDescent="0.25">
      <c r="A260" t="s">
        <v>36</v>
      </c>
    </row>
    <row r="262" spans="1:1" x14ac:dyDescent="0.25">
      <c r="A262" t="s">
        <v>74</v>
      </c>
    </row>
    <row r="263" spans="1:1" x14ac:dyDescent="0.25">
      <c r="A263" t="s">
        <v>73</v>
      </c>
    </row>
    <row r="265" spans="1:1" x14ac:dyDescent="0.25">
      <c r="A265" t="s">
        <v>72</v>
      </c>
    </row>
    <row r="266" spans="1:1" x14ac:dyDescent="0.25">
      <c r="A266" t="s">
        <v>71</v>
      </c>
    </row>
    <row r="267" spans="1:1" x14ac:dyDescent="0.25">
      <c r="A267" t="s">
        <v>70</v>
      </c>
    </row>
    <row r="268" spans="1:1" x14ac:dyDescent="0.25">
      <c r="A268" t="s">
        <v>69</v>
      </c>
    </row>
    <row r="269" spans="1:1" x14ac:dyDescent="0.25">
      <c r="A269" t="s">
        <v>68</v>
      </c>
    </row>
    <row r="270" spans="1:1" x14ac:dyDescent="0.25">
      <c r="A270" t="s">
        <v>67</v>
      </c>
    </row>
    <row r="271" spans="1:1" x14ac:dyDescent="0.25">
      <c r="A271" t="s">
        <v>66</v>
      </c>
    </row>
    <row r="272" spans="1:1" x14ac:dyDescent="0.25">
      <c r="A272" t="s">
        <v>65</v>
      </c>
    </row>
    <row r="273" spans="1:1" x14ac:dyDescent="0.25">
      <c r="A273" t="s">
        <v>64</v>
      </c>
    </row>
    <row r="274" spans="1:1" x14ac:dyDescent="0.25">
      <c r="A274" t="s">
        <v>63</v>
      </c>
    </row>
    <row r="275" spans="1:1" x14ac:dyDescent="0.25">
      <c r="A275" t="s">
        <v>62</v>
      </c>
    </row>
    <row r="276" spans="1:1" x14ac:dyDescent="0.25">
      <c r="A276" t="s">
        <v>61</v>
      </c>
    </row>
    <row r="277" spans="1:1" x14ac:dyDescent="0.25">
      <c r="A277" t="s">
        <v>60</v>
      </c>
    </row>
    <row r="278" spans="1:1" x14ac:dyDescent="0.25">
      <c r="A278" t="s">
        <v>59</v>
      </c>
    </row>
    <row r="279" spans="1:1" x14ac:dyDescent="0.25">
      <c r="A279" t="s">
        <v>58</v>
      </c>
    </row>
    <row r="280" spans="1:1" x14ac:dyDescent="0.25">
      <c r="A280" t="s">
        <v>57</v>
      </c>
    </row>
    <row r="281" spans="1:1" x14ac:dyDescent="0.25">
      <c r="A281" t="s">
        <v>56</v>
      </c>
    </row>
    <row r="282" spans="1:1" x14ac:dyDescent="0.25">
      <c r="A282" t="s">
        <v>55</v>
      </c>
    </row>
    <row r="283" spans="1:1" x14ac:dyDescent="0.25">
      <c r="A283" t="s">
        <v>54</v>
      </c>
    </row>
    <row r="284" spans="1:1" x14ac:dyDescent="0.25">
      <c r="A284" t="s">
        <v>53</v>
      </c>
    </row>
    <row r="285" spans="1:1" x14ac:dyDescent="0.25">
      <c r="A285" t="s">
        <v>52</v>
      </c>
    </row>
    <row r="286" spans="1:1" x14ac:dyDescent="0.25">
      <c r="A286" t="s">
        <v>51</v>
      </c>
    </row>
    <row r="287" spans="1:1" x14ac:dyDescent="0.25">
      <c r="A287" t="s">
        <v>50</v>
      </c>
    </row>
    <row r="288" spans="1:1" x14ac:dyDescent="0.25">
      <c r="A288" t="s">
        <v>49</v>
      </c>
    </row>
    <row r="289" spans="1:1" x14ac:dyDescent="0.25">
      <c r="A289" t="s">
        <v>48</v>
      </c>
    </row>
    <row r="290" spans="1:1" x14ac:dyDescent="0.25">
      <c r="A290" t="s">
        <v>47</v>
      </c>
    </row>
    <row r="293" spans="1:1" x14ac:dyDescent="0.25">
      <c r="A293" t="s">
        <v>139</v>
      </c>
    </row>
    <row r="294" spans="1:1" x14ac:dyDescent="0.25">
      <c r="A294" t="s">
        <v>140</v>
      </c>
    </row>
    <row r="296" spans="1:1" x14ac:dyDescent="0.25">
      <c r="A296" t="s">
        <v>141</v>
      </c>
    </row>
    <row r="297" spans="1:1" x14ac:dyDescent="0.25">
      <c r="A297" t="s">
        <v>142</v>
      </c>
    </row>
    <row r="299" spans="1:1" x14ac:dyDescent="0.25">
      <c r="A299" t="s">
        <v>41</v>
      </c>
    </row>
    <row r="300" spans="1:1" x14ac:dyDescent="0.25">
      <c r="A300" t="s">
        <v>40</v>
      </c>
    </row>
    <row r="301" spans="1:1" x14ac:dyDescent="0.25">
      <c r="A301" t="s">
        <v>39</v>
      </c>
    </row>
    <row r="302" spans="1:1" x14ac:dyDescent="0.25">
      <c r="A302" t="s">
        <v>46</v>
      </c>
    </row>
    <row r="303" spans="1:1" x14ac:dyDescent="0.25">
      <c r="A303" t="s">
        <v>143</v>
      </c>
    </row>
    <row r="304" spans="1:1" x14ac:dyDescent="0.25">
      <c r="A304" t="s">
        <v>144</v>
      </c>
    </row>
    <row r="305" spans="1:1" x14ac:dyDescent="0.25">
      <c r="A305" t="s">
        <v>43</v>
      </c>
    </row>
    <row r="307" spans="1:1" x14ac:dyDescent="0.25">
      <c r="A307" t="s">
        <v>40</v>
      </c>
    </row>
    <row r="308" spans="1:1" x14ac:dyDescent="0.25">
      <c r="A308" t="s">
        <v>39</v>
      </c>
    </row>
    <row r="309" spans="1:1" x14ac:dyDescent="0.25">
      <c r="A309" t="s">
        <v>38</v>
      </c>
    </row>
    <row r="310" spans="1:1" x14ac:dyDescent="0.25">
      <c r="A310" t="s">
        <v>143</v>
      </c>
    </row>
    <row r="311" spans="1:1" x14ac:dyDescent="0.25">
      <c r="A311" t="s">
        <v>145</v>
      </c>
    </row>
    <row r="312" spans="1:1" x14ac:dyDescent="0.25">
      <c r="A312" t="s">
        <v>43</v>
      </c>
    </row>
    <row r="313" spans="1:1" x14ac:dyDescent="0.25">
      <c r="A313" t="s">
        <v>36</v>
      </c>
    </row>
    <row r="315" spans="1:1" x14ac:dyDescent="0.25">
      <c r="A315" t="s">
        <v>41</v>
      </c>
    </row>
    <row r="316" spans="1:1" x14ac:dyDescent="0.25">
      <c r="A316" t="s">
        <v>40</v>
      </c>
    </row>
    <row r="317" spans="1:1" x14ac:dyDescent="0.25">
      <c r="A317" t="s">
        <v>39</v>
      </c>
    </row>
    <row r="318" spans="1:1" x14ac:dyDescent="0.25">
      <c r="A318" t="s">
        <v>46</v>
      </c>
    </row>
    <row r="319" spans="1:1" x14ac:dyDescent="0.25">
      <c r="A319" t="s">
        <v>143</v>
      </c>
    </row>
    <row r="320" spans="1:1" x14ac:dyDescent="0.25">
      <c r="A320" t="s">
        <v>146</v>
      </c>
    </row>
    <row r="321" spans="1:1" x14ac:dyDescent="0.25">
      <c r="A321" t="s">
        <v>43</v>
      </c>
    </row>
    <row r="323" spans="1:1" x14ac:dyDescent="0.25">
      <c r="A323" t="s">
        <v>40</v>
      </c>
    </row>
    <row r="324" spans="1:1" x14ac:dyDescent="0.25">
      <c r="A324" t="s">
        <v>39</v>
      </c>
    </row>
    <row r="325" spans="1:1" x14ac:dyDescent="0.25">
      <c r="A325" t="s">
        <v>38</v>
      </c>
    </row>
    <row r="326" spans="1:1" x14ac:dyDescent="0.25">
      <c r="A326" t="s">
        <v>143</v>
      </c>
    </row>
    <row r="327" spans="1:1" x14ac:dyDescent="0.25">
      <c r="A327" t="s">
        <v>45</v>
      </c>
    </row>
    <row r="328" spans="1:1" x14ac:dyDescent="0.25">
      <c r="A328" t="s">
        <v>79</v>
      </c>
    </row>
    <row r="329" spans="1:1" x14ac:dyDescent="0.25">
      <c r="A329" t="s">
        <v>44</v>
      </c>
    </row>
    <row r="330" spans="1:1" x14ac:dyDescent="0.25">
      <c r="A330" t="s">
        <v>43</v>
      </c>
    </row>
    <row r="331" spans="1:1" x14ac:dyDescent="0.25">
      <c r="A331" t="s">
        <v>36</v>
      </c>
    </row>
    <row r="333" spans="1:1" x14ac:dyDescent="0.25">
      <c r="A333" t="s">
        <v>41</v>
      </c>
    </row>
    <row r="334" spans="1:1" x14ac:dyDescent="0.25">
      <c r="A334" t="s">
        <v>40</v>
      </c>
    </row>
    <row r="335" spans="1:1" x14ac:dyDescent="0.25">
      <c r="A335" t="s">
        <v>39</v>
      </c>
    </row>
    <row r="336" spans="1:1" x14ac:dyDescent="0.25">
      <c r="A336" t="s">
        <v>38</v>
      </c>
    </row>
    <row r="337" spans="1:1" x14ac:dyDescent="0.25">
      <c r="A337" t="s">
        <v>147</v>
      </c>
    </row>
    <row r="338" spans="1:1" x14ac:dyDescent="0.25">
      <c r="A338" t="s">
        <v>37</v>
      </c>
    </row>
    <row r="341" spans="1:1" x14ac:dyDescent="0.25">
      <c r="A341" t="s">
        <v>40</v>
      </c>
    </row>
    <row r="342" spans="1:1" x14ac:dyDescent="0.25">
      <c r="A342" t="s">
        <v>39</v>
      </c>
    </row>
    <row r="343" spans="1:1" x14ac:dyDescent="0.25">
      <c r="A343" t="s">
        <v>38</v>
      </c>
    </row>
    <row r="344" spans="1:1" x14ac:dyDescent="0.25">
      <c r="A344" t="s">
        <v>148</v>
      </c>
    </row>
    <row r="345" spans="1:1" x14ac:dyDescent="0.25">
      <c r="A345" t="s">
        <v>37</v>
      </c>
    </row>
    <row r="346" spans="1:1" x14ac:dyDescent="0.25">
      <c r="A346" t="s">
        <v>36</v>
      </c>
    </row>
    <row r="348" spans="1:1" x14ac:dyDescent="0.25">
      <c r="A348" t="s">
        <v>41</v>
      </c>
    </row>
    <row r="349" spans="1:1" x14ac:dyDescent="0.25">
      <c r="A349" t="s">
        <v>40</v>
      </c>
    </row>
    <row r="350" spans="1:1" x14ac:dyDescent="0.25">
      <c r="A350" t="s">
        <v>39</v>
      </c>
    </row>
    <row r="351" spans="1:1" x14ac:dyDescent="0.25">
      <c r="A351" t="s">
        <v>38</v>
      </c>
    </row>
    <row r="352" spans="1:1" x14ac:dyDescent="0.25">
      <c r="A352" t="s">
        <v>149</v>
      </c>
    </row>
    <row r="353" spans="1:1" x14ac:dyDescent="0.25">
      <c r="A353" t="s">
        <v>37</v>
      </c>
    </row>
    <row r="356" spans="1:1" x14ac:dyDescent="0.25">
      <c r="A356" t="s">
        <v>40</v>
      </c>
    </row>
    <row r="357" spans="1:1" x14ac:dyDescent="0.25">
      <c r="A357" t="s">
        <v>39</v>
      </c>
    </row>
    <row r="358" spans="1:1" x14ac:dyDescent="0.25">
      <c r="A358" t="s">
        <v>38</v>
      </c>
    </row>
    <row r="359" spans="1:1" x14ac:dyDescent="0.25">
      <c r="A359" t="s">
        <v>150</v>
      </c>
    </row>
    <row r="360" spans="1:1" x14ac:dyDescent="0.25">
      <c r="A360" t="s">
        <v>37</v>
      </c>
    </row>
    <row r="361" spans="1:1" x14ac:dyDescent="0.25">
      <c r="A361" t="s">
        <v>36</v>
      </c>
    </row>
    <row r="363" spans="1:1" x14ac:dyDescent="0.25">
      <c r="A363" t="s">
        <v>42</v>
      </c>
    </row>
    <row r="364" spans="1:1" x14ac:dyDescent="0.25">
      <c r="A364" t="s">
        <v>41</v>
      </c>
    </row>
    <row r="365" spans="1:1" x14ac:dyDescent="0.25">
      <c r="A365" t="s">
        <v>40</v>
      </c>
    </row>
    <row r="366" spans="1:1" x14ac:dyDescent="0.25">
      <c r="A366" t="s">
        <v>39</v>
      </c>
    </row>
    <row r="367" spans="1:1" x14ac:dyDescent="0.25">
      <c r="A367" t="s">
        <v>38</v>
      </c>
    </row>
    <row r="368" spans="1:1" x14ac:dyDescent="0.25">
      <c r="A368" t="s">
        <v>151</v>
      </c>
    </row>
    <row r="369" spans="1:1" x14ac:dyDescent="0.25">
      <c r="A369" t="s">
        <v>37</v>
      </c>
    </row>
    <row r="372" spans="1:1" x14ac:dyDescent="0.25">
      <c r="A372" t="s">
        <v>40</v>
      </c>
    </row>
    <row r="373" spans="1:1" x14ac:dyDescent="0.25">
      <c r="A373" t="s">
        <v>39</v>
      </c>
    </row>
    <row r="374" spans="1:1" x14ac:dyDescent="0.25">
      <c r="A374" t="s">
        <v>38</v>
      </c>
    </row>
    <row r="375" spans="1:1" x14ac:dyDescent="0.25">
      <c r="A375" t="s">
        <v>152</v>
      </c>
    </row>
    <row r="376" spans="1:1" x14ac:dyDescent="0.25">
      <c r="A376" t="s">
        <v>37</v>
      </c>
    </row>
    <row r="377" spans="1:1" x14ac:dyDescent="0.25">
      <c r="A377" t="s">
        <v>36</v>
      </c>
    </row>
  </sheetData>
  <sortState ref="S14:V25">
    <sortCondition ref="S14:S25"/>
    <sortCondition ref="T14:T25"/>
  </sortState>
  <mergeCells count="47">
    <mergeCell ref="P2:P3"/>
    <mergeCell ref="P4:P5"/>
    <mergeCell ref="B4:B5"/>
    <mergeCell ref="B6:B7"/>
    <mergeCell ref="B8:B9"/>
    <mergeCell ref="P6:P7"/>
    <mergeCell ref="P8:P9"/>
    <mergeCell ref="B10:B11"/>
    <mergeCell ref="P10:P11"/>
    <mergeCell ref="A2:A11"/>
    <mergeCell ref="A12:A21"/>
    <mergeCell ref="B12:B13"/>
    <mergeCell ref="P12:P13"/>
    <mergeCell ref="B14:B15"/>
    <mergeCell ref="P14:P15"/>
    <mergeCell ref="B16:B17"/>
    <mergeCell ref="B2:B3"/>
    <mergeCell ref="P16:P17"/>
    <mergeCell ref="B18:B19"/>
    <mergeCell ref="P18:P19"/>
    <mergeCell ref="B20:B21"/>
    <mergeCell ref="P20:P21"/>
    <mergeCell ref="D12:O13"/>
    <mergeCell ref="A22:A31"/>
    <mergeCell ref="B22:B23"/>
    <mergeCell ref="P22:P23"/>
    <mergeCell ref="B24:B25"/>
    <mergeCell ref="P24:P25"/>
    <mergeCell ref="B26:B27"/>
    <mergeCell ref="P26:P27"/>
    <mergeCell ref="B28:B29"/>
    <mergeCell ref="P28:P29"/>
    <mergeCell ref="B30:B31"/>
    <mergeCell ref="P30:P31"/>
    <mergeCell ref="D30:O31"/>
    <mergeCell ref="A32:A41"/>
    <mergeCell ref="B32:B33"/>
    <mergeCell ref="P32:P33"/>
    <mergeCell ref="B34:B35"/>
    <mergeCell ref="P34:P35"/>
    <mergeCell ref="B36:B37"/>
    <mergeCell ref="P36:P37"/>
    <mergeCell ref="B38:B39"/>
    <mergeCell ref="P38:P39"/>
    <mergeCell ref="B40:B41"/>
    <mergeCell ref="P40:P41"/>
    <mergeCell ref="D40:O4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5 OUTPUTS</vt:lpstr>
      <vt:lpstr>Table 4 OUTCOMES</vt:lpstr>
      <vt:lpstr>Table 4 Data with Trends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Ford, Alexander</dc:creator>
  <cp:lastModifiedBy>Wasserman, Adam</cp:lastModifiedBy>
  <dcterms:created xsi:type="dcterms:W3CDTF">2019-04-29T17:50:39Z</dcterms:created>
  <dcterms:modified xsi:type="dcterms:W3CDTF">2019-06-18T10:52:46Z</dcterms:modified>
</cp:coreProperties>
</file>